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ТО\Есаулов\Объекты\поз.12 Липецк\Вентиляция субподряд\сметы с материалами\"/>
    </mc:Choice>
  </mc:AlternateContent>
  <bookViews>
    <workbookView xWindow="0" yWindow="0" windowWidth="28800" windowHeight="11700"/>
  </bookViews>
  <sheets>
    <sheet name="1.Лок.смета.и.Акт" sheetId="9" r:id="rId1"/>
    <sheet name="SourceOb.1" sheetId="8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KA" sheetId="6" state="hidden" r:id="rId7"/>
  </sheets>
  <definedNames>
    <definedName name="_xlnm.Print_Titles" localSheetId="0">'1.Лок.смета.и.Акт'!$46:$46</definedName>
    <definedName name="_xlnm.Print_Area" localSheetId="0">'1.Лок.смета.и.Акт'!$A$1:$K$850</definedName>
  </definedNames>
  <calcPr calcId="162913"/>
</workbook>
</file>

<file path=xl/calcChain.xml><?xml version="1.0" encoding="utf-8"?>
<calcChain xmlns="http://schemas.openxmlformats.org/spreadsheetml/2006/main">
  <c r="J262" i="1" l="1"/>
  <c r="Y206" i="3"/>
  <c r="Y205" i="3"/>
  <c r="J260" i="1"/>
  <c r="J259" i="1"/>
  <c r="Y199" i="3"/>
  <c r="Y197" i="3"/>
  <c r="Y196" i="3"/>
  <c r="Y195" i="3"/>
  <c r="Y194" i="3"/>
  <c r="J222" i="1"/>
  <c r="J221" i="1"/>
  <c r="Y185" i="3"/>
  <c r="Y184" i="3"/>
  <c r="Y183" i="3"/>
  <c r="Y182" i="3"/>
  <c r="Y181" i="3"/>
  <c r="J219" i="1"/>
  <c r="J217" i="1"/>
  <c r="Y172" i="3"/>
  <c r="Y171" i="3"/>
  <c r="Y170" i="3"/>
  <c r="J215" i="1"/>
  <c r="J213" i="1"/>
  <c r="Y162" i="3"/>
  <c r="Y161" i="3"/>
  <c r="Y160" i="3"/>
  <c r="J211" i="1"/>
  <c r="Y153" i="3"/>
  <c r="Y152" i="3"/>
  <c r="J209" i="1"/>
  <c r="Y145" i="3"/>
  <c r="Y144" i="3"/>
  <c r="J172" i="1"/>
  <c r="Y137" i="3"/>
  <c r="Y136" i="3"/>
  <c r="J170" i="1"/>
  <c r="J169" i="1"/>
  <c r="Y130" i="3"/>
  <c r="Y128" i="3"/>
  <c r="Y127" i="3"/>
  <c r="Y126" i="3"/>
  <c r="Y125" i="3"/>
  <c r="J132" i="1"/>
  <c r="J131" i="1"/>
  <c r="Y116" i="3"/>
  <c r="Y115" i="3"/>
  <c r="Y114" i="3"/>
  <c r="Y113" i="3"/>
  <c r="Y112" i="3"/>
  <c r="J129" i="1"/>
  <c r="J127" i="1"/>
  <c r="Y103" i="3"/>
  <c r="Y102" i="3"/>
  <c r="Y101" i="3"/>
  <c r="J125" i="1"/>
  <c r="J123" i="1"/>
  <c r="Y93" i="3"/>
  <c r="Y92" i="3"/>
  <c r="Y91" i="3"/>
  <c r="J121" i="1"/>
  <c r="Y84" i="3"/>
  <c r="Y83" i="3"/>
  <c r="J119" i="1"/>
  <c r="Y76" i="3"/>
  <c r="Y75" i="3"/>
  <c r="J82" i="1"/>
  <c r="Y68" i="3"/>
  <c r="Y67" i="3"/>
  <c r="J80" i="1"/>
  <c r="J79" i="1"/>
  <c r="Y61" i="3"/>
  <c r="Y59" i="3"/>
  <c r="Y58" i="3"/>
  <c r="Y57" i="3"/>
  <c r="Y56" i="3"/>
  <c r="J42" i="1"/>
  <c r="J41" i="1"/>
  <c r="Y47" i="3"/>
  <c r="Y46" i="3"/>
  <c r="Y45" i="3"/>
  <c r="Y44" i="3"/>
  <c r="Y43" i="3"/>
  <c r="J39" i="1"/>
  <c r="J37" i="1"/>
  <c r="Y34" i="3"/>
  <c r="Y33" i="3"/>
  <c r="Y32" i="3"/>
  <c r="J35" i="1"/>
  <c r="J33" i="1"/>
  <c r="Y24" i="3"/>
  <c r="Y23" i="3"/>
  <c r="Y22" i="3"/>
  <c r="J31" i="1"/>
  <c r="Y15" i="3"/>
  <c r="Y14" i="3"/>
  <c r="J29" i="1"/>
  <c r="Y7" i="3"/>
  <c r="Y6" i="3"/>
  <c r="DI207" i="3"/>
  <c r="DJ206" i="3"/>
  <c r="DI206" i="3"/>
  <c r="DJ205" i="3"/>
  <c r="DI205" i="3"/>
  <c r="DI200" i="3"/>
  <c r="DJ199" i="3"/>
  <c r="DI199" i="3"/>
  <c r="DI198" i="3"/>
  <c r="DJ197" i="3"/>
  <c r="DI197" i="3"/>
  <c r="DJ196" i="3"/>
  <c r="DI196" i="3"/>
  <c r="DJ195" i="3"/>
  <c r="DI195" i="3"/>
  <c r="DJ194" i="3"/>
  <c r="DI194" i="3"/>
  <c r="DI187" i="3"/>
  <c r="DI186" i="3"/>
  <c r="DJ185" i="3"/>
  <c r="DI185" i="3"/>
  <c r="DJ184" i="3"/>
  <c r="DI184" i="3"/>
  <c r="DJ183" i="3"/>
  <c r="DI183" i="3"/>
  <c r="DJ182" i="3"/>
  <c r="DI182" i="3"/>
  <c r="DJ181" i="3"/>
  <c r="DI181" i="3"/>
  <c r="DI174" i="3"/>
  <c r="DJ173" i="3"/>
  <c r="DI173" i="3"/>
  <c r="DJ172" i="3"/>
  <c r="DI172" i="3"/>
  <c r="DJ171" i="3"/>
  <c r="DI171" i="3"/>
  <c r="DJ170" i="3"/>
  <c r="DI170" i="3"/>
  <c r="DJ169" i="3"/>
  <c r="DI169" i="3"/>
  <c r="DI164" i="3"/>
  <c r="DJ163" i="3"/>
  <c r="DI163" i="3"/>
  <c r="DJ162" i="3"/>
  <c r="DI162" i="3"/>
  <c r="DJ161" i="3"/>
  <c r="DI161" i="3"/>
  <c r="DJ160" i="3"/>
  <c r="DI160" i="3"/>
  <c r="DJ159" i="3"/>
  <c r="DI159" i="3"/>
  <c r="DI154" i="3"/>
  <c r="DJ153" i="3"/>
  <c r="DI153" i="3"/>
  <c r="DJ152" i="3"/>
  <c r="DI152" i="3"/>
  <c r="DI146" i="3"/>
  <c r="DJ145" i="3"/>
  <c r="DI145" i="3"/>
  <c r="DJ144" i="3"/>
  <c r="DI144" i="3"/>
  <c r="DI138" i="3"/>
  <c r="DJ137" i="3"/>
  <c r="DI137" i="3"/>
  <c r="DJ136" i="3"/>
  <c r="DI136" i="3"/>
  <c r="DI131" i="3"/>
  <c r="DJ130" i="3"/>
  <c r="DI130" i="3"/>
  <c r="DI129" i="3"/>
  <c r="DJ128" i="3"/>
  <c r="DI128" i="3"/>
  <c r="DJ127" i="3"/>
  <c r="DI127" i="3"/>
  <c r="DJ126" i="3"/>
  <c r="DI126" i="3"/>
  <c r="DJ125" i="3"/>
  <c r="DI125" i="3"/>
  <c r="DI118" i="3"/>
  <c r="DI117" i="3"/>
  <c r="DJ116" i="3"/>
  <c r="DI116" i="3"/>
  <c r="DJ115" i="3"/>
  <c r="DI115" i="3"/>
  <c r="DJ114" i="3"/>
  <c r="DI114" i="3"/>
  <c r="DJ113" i="3"/>
  <c r="DI113" i="3"/>
  <c r="DJ112" i="3"/>
  <c r="DI112" i="3"/>
  <c r="DI105" i="3"/>
  <c r="DJ104" i="3"/>
  <c r="DI104" i="3"/>
  <c r="DJ103" i="3"/>
  <c r="DI103" i="3"/>
  <c r="DJ102" i="3"/>
  <c r="DI102" i="3"/>
  <c r="DJ101" i="3"/>
  <c r="DI101" i="3"/>
  <c r="DJ100" i="3"/>
  <c r="DI100" i="3"/>
  <c r="DI95" i="3"/>
  <c r="DJ94" i="3"/>
  <c r="DI94" i="3"/>
  <c r="DJ93" i="3"/>
  <c r="DI93" i="3"/>
  <c r="DJ92" i="3"/>
  <c r="DI92" i="3"/>
  <c r="DJ91" i="3"/>
  <c r="DI91" i="3"/>
  <c r="DJ90" i="3"/>
  <c r="DI90" i="3"/>
  <c r="DI85" i="3"/>
  <c r="DJ84" i="3"/>
  <c r="DI84" i="3"/>
  <c r="DJ83" i="3"/>
  <c r="DI83" i="3"/>
  <c r="DI77" i="3"/>
  <c r="DJ76" i="3"/>
  <c r="DI76" i="3"/>
  <c r="DJ75" i="3"/>
  <c r="DI75" i="3"/>
  <c r="DI69" i="3"/>
  <c r="DJ68" i="3"/>
  <c r="DI68" i="3"/>
  <c r="DJ67" i="3"/>
  <c r="DI67" i="3"/>
  <c r="DI62" i="3"/>
  <c r="DJ61" i="3"/>
  <c r="DI61" i="3"/>
  <c r="DI60" i="3"/>
  <c r="DJ59" i="3"/>
  <c r="DI59" i="3"/>
  <c r="DJ58" i="3"/>
  <c r="DI58" i="3"/>
  <c r="DJ57" i="3"/>
  <c r="DI57" i="3"/>
  <c r="DJ56" i="3"/>
  <c r="DI56" i="3"/>
  <c r="DI49" i="3"/>
  <c r="DI48" i="3"/>
  <c r="DJ47" i="3"/>
  <c r="DI47" i="3"/>
  <c r="DJ46" i="3"/>
  <c r="DI46" i="3"/>
  <c r="DJ45" i="3"/>
  <c r="DI45" i="3"/>
  <c r="DJ44" i="3"/>
  <c r="DI44" i="3"/>
  <c r="DJ43" i="3"/>
  <c r="DI43" i="3"/>
  <c r="DI36" i="3"/>
  <c r="DJ35" i="3"/>
  <c r="DI35" i="3"/>
  <c r="DJ34" i="3"/>
  <c r="DI34" i="3"/>
  <c r="DJ33" i="3"/>
  <c r="DI33" i="3"/>
  <c r="DJ32" i="3"/>
  <c r="DI32" i="3"/>
  <c r="DJ31" i="3"/>
  <c r="DI31" i="3"/>
  <c r="DI26" i="3"/>
  <c r="DJ25" i="3"/>
  <c r="DI25" i="3"/>
  <c r="DJ24" i="3"/>
  <c r="DI24" i="3"/>
  <c r="DJ23" i="3"/>
  <c r="DI23" i="3"/>
  <c r="DJ22" i="3"/>
  <c r="DI22" i="3"/>
  <c r="DJ21" i="3"/>
  <c r="DI21" i="3"/>
  <c r="DI16" i="3"/>
  <c r="DJ15" i="3"/>
  <c r="DI15" i="3"/>
  <c r="DJ14" i="3"/>
  <c r="DI14" i="3"/>
  <c r="DI8" i="3"/>
  <c r="DJ7" i="3"/>
  <c r="DI7" i="3"/>
  <c r="DJ6" i="3"/>
  <c r="DI6" i="3"/>
  <c r="DJ204" i="3"/>
  <c r="DI204" i="3"/>
  <c r="DJ203" i="3"/>
  <c r="DI203" i="3"/>
  <c r="DJ193" i="3"/>
  <c r="DI193" i="3"/>
  <c r="DJ192" i="3"/>
  <c r="DI192" i="3"/>
  <c r="DJ191" i="3"/>
  <c r="DI191" i="3"/>
  <c r="DJ190" i="3"/>
  <c r="DI190" i="3"/>
  <c r="DJ180" i="3"/>
  <c r="DI180" i="3"/>
  <c r="DJ179" i="3"/>
  <c r="DI179" i="3"/>
  <c r="DJ178" i="3"/>
  <c r="DI178" i="3"/>
  <c r="DJ177" i="3"/>
  <c r="DI177" i="3"/>
  <c r="DJ168" i="3"/>
  <c r="DI168" i="3"/>
  <c r="DJ167" i="3"/>
  <c r="DI167" i="3"/>
  <c r="DJ158" i="3"/>
  <c r="DI158" i="3"/>
  <c r="DJ157" i="3"/>
  <c r="DI157" i="3"/>
  <c r="DJ151" i="3"/>
  <c r="DI151" i="3"/>
  <c r="DJ150" i="3"/>
  <c r="DI150" i="3"/>
  <c r="DJ149" i="3"/>
  <c r="DI149" i="3"/>
  <c r="DJ143" i="3"/>
  <c r="DI143" i="3"/>
  <c r="DJ142" i="3"/>
  <c r="DI142" i="3"/>
  <c r="DJ141" i="3"/>
  <c r="DI141" i="3"/>
  <c r="DJ135" i="3"/>
  <c r="DI135" i="3"/>
  <c r="DJ134" i="3"/>
  <c r="DI134" i="3"/>
  <c r="DJ124" i="3"/>
  <c r="DI124" i="3"/>
  <c r="DJ123" i="3"/>
  <c r="DI123" i="3"/>
  <c r="DJ122" i="3"/>
  <c r="DI122" i="3"/>
  <c r="DJ121" i="3"/>
  <c r="DI121" i="3"/>
  <c r="DJ111" i="3"/>
  <c r="DI111" i="3"/>
  <c r="DJ110" i="3"/>
  <c r="DI110" i="3"/>
  <c r="DJ109" i="3"/>
  <c r="DI109" i="3"/>
  <c r="DJ108" i="3"/>
  <c r="DI108" i="3"/>
  <c r="DJ99" i="3"/>
  <c r="DI99" i="3"/>
  <c r="DJ98" i="3"/>
  <c r="DI98" i="3"/>
  <c r="DJ89" i="3"/>
  <c r="DI89" i="3"/>
  <c r="DJ88" i="3"/>
  <c r="DI88" i="3"/>
  <c r="DJ82" i="3"/>
  <c r="DI82" i="3"/>
  <c r="DJ81" i="3"/>
  <c r="DI81" i="3"/>
  <c r="DJ80" i="3"/>
  <c r="DI80" i="3"/>
  <c r="DJ74" i="3"/>
  <c r="DI74" i="3"/>
  <c r="DJ73" i="3"/>
  <c r="DI73" i="3"/>
  <c r="DJ72" i="3"/>
  <c r="DI72" i="3"/>
  <c r="DJ66" i="3"/>
  <c r="DI66" i="3"/>
  <c r="DJ65" i="3"/>
  <c r="DI65" i="3"/>
  <c r="DJ55" i="3"/>
  <c r="DI55" i="3"/>
  <c r="DJ54" i="3"/>
  <c r="DI54" i="3"/>
  <c r="DJ53" i="3"/>
  <c r="DI53" i="3"/>
  <c r="DJ52" i="3"/>
  <c r="DI52" i="3"/>
  <c r="DJ42" i="3"/>
  <c r="DI42" i="3"/>
  <c r="DJ41" i="3"/>
  <c r="DI41" i="3"/>
  <c r="DJ40" i="3"/>
  <c r="DI40" i="3"/>
  <c r="DJ39" i="3"/>
  <c r="DI39" i="3"/>
  <c r="DJ30" i="3"/>
  <c r="DI30" i="3"/>
  <c r="DJ29" i="3"/>
  <c r="DI29" i="3"/>
  <c r="DJ20" i="3"/>
  <c r="DI20" i="3"/>
  <c r="DJ19" i="3"/>
  <c r="DI19" i="3"/>
  <c r="DJ13" i="3"/>
  <c r="DI13" i="3"/>
  <c r="DJ12" i="3"/>
  <c r="DI12" i="3"/>
  <c r="DJ11" i="3"/>
  <c r="DI11" i="3"/>
  <c r="DJ5" i="3"/>
  <c r="DI5" i="3"/>
  <c r="DJ4" i="3"/>
  <c r="DI4" i="3"/>
  <c r="DJ3" i="3"/>
  <c r="DI3" i="3"/>
  <c r="DJ202" i="3"/>
  <c r="DI202" i="3"/>
  <c r="DJ201" i="3"/>
  <c r="DI201" i="3"/>
  <c r="DJ189" i="3"/>
  <c r="DI189" i="3"/>
  <c r="DJ188" i="3"/>
  <c r="DI188" i="3"/>
  <c r="DJ176" i="3"/>
  <c r="DI176" i="3"/>
  <c r="DJ175" i="3"/>
  <c r="DI175" i="3"/>
  <c r="DJ166" i="3"/>
  <c r="DI166" i="3"/>
  <c r="DJ165" i="3"/>
  <c r="DI165" i="3"/>
  <c r="DJ156" i="3"/>
  <c r="DI156" i="3"/>
  <c r="DJ155" i="3"/>
  <c r="DI155" i="3"/>
  <c r="DJ148" i="3"/>
  <c r="DI148" i="3"/>
  <c r="DJ147" i="3"/>
  <c r="DI147" i="3"/>
  <c r="DJ140" i="3"/>
  <c r="DI140" i="3"/>
  <c r="DJ139" i="3"/>
  <c r="DI139" i="3"/>
  <c r="DJ133" i="3"/>
  <c r="DI133" i="3"/>
  <c r="DJ132" i="3"/>
  <c r="DI132" i="3"/>
  <c r="DJ120" i="3"/>
  <c r="DI120" i="3"/>
  <c r="DJ119" i="3"/>
  <c r="DI119" i="3"/>
  <c r="DJ107" i="3"/>
  <c r="DI107" i="3"/>
  <c r="DJ106" i="3"/>
  <c r="DI106" i="3"/>
  <c r="DJ97" i="3"/>
  <c r="DI97" i="3"/>
  <c r="DJ96" i="3"/>
  <c r="DI96" i="3"/>
  <c r="DJ87" i="3"/>
  <c r="DI87" i="3"/>
  <c r="DJ86" i="3"/>
  <c r="DI86" i="3"/>
  <c r="DJ79" i="3"/>
  <c r="DI79" i="3"/>
  <c r="DJ78" i="3"/>
  <c r="DI78" i="3"/>
  <c r="DJ71" i="3"/>
  <c r="DI71" i="3"/>
  <c r="DJ70" i="3"/>
  <c r="DI70" i="3"/>
  <c r="DJ64" i="3"/>
  <c r="DI64" i="3"/>
  <c r="DJ63" i="3"/>
  <c r="DI63" i="3"/>
  <c r="DJ51" i="3"/>
  <c r="DI51" i="3"/>
  <c r="DJ50" i="3"/>
  <c r="DI50" i="3"/>
  <c r="DJ38" i="3"/>
  <c r="DI38" i="3"/>
  <c r="DJ37" i="3"/>
  <c r="DI37" i="3"/>
  <c r="DJ28" i="3"/>
  <c r="DI28" i="3"/>
  <c r="DJ27" i="3"/>
  <c r="DI27" i="3"/>
  <c r="DJ18" i="3"/>
  <c r="DI18" i="3"/>
  <c r="DJ17" i="3"/>
  <c r="DI17" i="3"/>
  <c r="DJ10" i="3"/>
  <c r="DI10" i="3"/>
  <c r="DJ9" i="3"/>
  <c r="DI9" i="3"/>
  <c r="DJ2" i="3"/>
  <c r="DI2" i="3"/>
  <c r="DJ1" i="3"/>
  <c r="DI1" i="3"/>
  <c r="IU26" i="8"/>
  <c r="IT26" i="8"/>
  <c r="IS26" i="8"/>
  <c r="IR26" i="8"/>
  <c r="IQ26" i="8"/>
  <c r="IP26" i="8"/>
  <c r="IO26" i="8"/>
  <c r="IN26" i="8"/>
  <c r="GG26" i="8"/>
  <c r="GF26" i="8"/>
  <c r="GD26" i="8"/>
  <c r="GC26" i="8"/>
  <c r="GB26" i="8"/>
  <c r="GA26" i="8"/>
  <c r="FZ26" i="8"/>
  <c r="FY26" i="8"/>
  <c r="FX26" i="8"/>
  <c r="IM26" i="8"/>
  <c r="IL26" i="8"/>
  <c r="IJ26" i="8"/>
  <c r="IE26" i="8"/>
  <c r="ID26" i="8"/>
  <c r="IC26" i="8"/>
  <c r="IB26" i="8"/>
  <c r="FW26" i="8"/>
  <c r="FV26" i="8"/>
  <c r="FU26" i="8"/>
  <c r="FT26" i="8"/>
  <c r="FS26" i="8"/>
  <c r="FQ26" i="8"/>
  <c r="FO26" i="8"/>
  <c r="FL26" i="8"/>
  <c r="FK26" i="8"/>
  <c r="FJ26" i="8"/>
  <c r="FI26" i="8"/>
  <c r="FG26" i="8"/>
  <c r="FD26" i="8"/>
  <c r="FA26" i="8"/>
  <c r="EY26" i="8"/>
  <c r="EX26" i="8"/>
  <c r="EW26" i="8"/>
  <c r="BP761" i="8"/>
  <c r="BO761" i="8"/>
  <c r="BN761" i="8"/>
  <c r="BM761" i="8"/>
  <c r="BL761" i="8"/>
  <c r="BK761" i="8"/>
  <c r="BJ761" i="8"/>
  <c r="BI761" i="8"/>
  <c r="BH761" i="8"/>
  <c r="BG761" i="8"/>
  <c r="BF761" i="8"/>
  <c r="BE761" i="8"/>
  <c r="BD26" i="8"/>
  <c r="BC26" i="8"/>
  <c r="BB26" i="8"/>
  <c r="BA26" i="8"/>
  <c r="AZ26" i="8"/>
  <c r="AY26" i="8"/>
  <c r="DZ26" i="8"/>
  <c r="DY26" i="8"/>
  <c r="DX26" i="8"/>
  <c r="DD26" i="8"/>
  <c r="IU25" i="8"/>
  <c r="IT25" i="8"/>
  <c r="IS25" i="8"/>
  <c r="IR25" i="8"/>
  <c r="IQ25" i="8"/>
  <c r="IP25" i="8"/>
  <c r="IO25" i="8"/>
  <c r="IN25" i="8"/>
  <c r="GG25" i="8"/>
  <c r="GF25" i="8"/>
  <c r="GD25" i="8"/>
  <c r="GC25" i="8"/>
  <c r="GB25" i="8"/>
  <c r="GA25" i="8"/>
  <c r="FZ25" i="8"/>
  <c r="FY25" i="8"/>
  <c r="FX25" i="8"/>
  <c r="IM25" i="8"/>
  <c r="IL25" i="8"/>
  <c r="IJ25" i="8"/>
  <c r="IE25" i="8"/>
  <c r="ID25" i="8"/>
  <c r="IC25" i="8"/>
  <c r="IB25" i="8"/>
  <c r="FW25" i="8"/>
  <c r="FV25" i="8"/>
  <c r="FU25" i="8"/>
  <c r="FT25" i="8"/>
  <c r="FS25" i="8"/>
  <c r="FQ25" i="8"/>
  <c r="FO25" i="8"/>
  <c r="FL25" i="8"/>
  <c r="FK25" i="8"/>
  <c r="FJ25" i="8"/>
  <c r="FI25" i="8"/>
  <c r="FG25" i="8"/>
  <c r="FD25" i="8"/>
  <c r="FA25" i="8"/>
  <c r="EY25" i="8"/>
  <c r="EX25" i="8"/>
  <c r="EW25" i="8"/>
  <c r="BP694" i="8"/>
  <c r="BO694" i="8"/>
  <c r="BN694" i="8"/>
  <c r="BM694" i="8"/>
  <c r="BL694" i="8"/>
  <c r="BK694" i="8"/>
  <c r="BJ694" i="8"/>
  <c r="BI694" i="8"/>
  <c r="BH694" i="8"/>
  <c r="BG694" i="8"/>
  <c r="BF694" i="8"/>
  <c r="BE694" i="8"/>
  <c r="BD25" i="8"/>
  <c r="BC25" i="8"/>
  <c r="BB25" i="8"/>
  <c r="BA25" i="8"/>
  <c r="AZ25" i="8"/>
  <c r="AY25" i="8"/>
  <c r="DZ25" i="8"/>
  <c r="DY25" i="8"/>
  <c r="DX25" i="8"/>
  <c r="DD25" i="8"/>
  <c r="BC262" i="1"/>
  <c r="ES262" i="1"/>
  <c r="AL262" i="1"/>
  <c r="DW262" i="1"/>
  <c r="F262" i="1"/>
  <c r="EW261" i="1"/>
  <c r="AQ261" i="1"/>
  <c r="BC261" i="1"/>
  <c r="DK206" i="3" s="1"/>
  <c r="ES261" i="1"/>
  <c r="AL261" i="1"/>
  <c r="BS261" i="1"/>
  <c r="EU261" i="1"/>
  <c r="AN261" i="1"/>
  <c r="BB261" i="1"/>
  <c r="DK204" i="3" s="1"/>
  <c r="ET261" i="1"/>
  <c r="AM261" i="1"/>
  <c r="BA261" i="1"/>
  <c r="DK202" i="3" s="1"/>
  <c r="EV261" i="1"/>
  <c r="AO261" i="1"/>
  <c r="I261" i="1"/>
  <c r="DH207" i="3" s="1"/>
  <c r="DW261" i="1"/>
  <c r="BC260" i="1"/>
  <c r="ES260" i="1"/>
  <c r="AL260" i="1"/>
  <c r="DW260" i="1"/>
  <c r="F260" i="1"/>
  <c r="BC259" i="1"/>
  <c r="ES259" i="1"/>
  <c r="AL259" i="1"/>
  <c r="DW259" i="1"/>
  <c r="F259" i="1"/>
  <c r="EW258" i="1"/>
  <c r="AQ258" i="1"/>
  <c r="BC258" i="1"/>
  <c r="DK196" i="3" s="1"/>
  <c r="ES258" i="1"/>
  <c r="AL258" i="1"/>
  <c r="BS258" i="1"/>
  <c r="EU258" i="1"/>
  <c r="AN258" i="1"/>
  <c r="BB258" i="1"/>
  <c r="DK192" i="3" s="1"/>
  <c r="ET258" i="1"/>
  <c r="AM258" i="1"/>
  <c r="BA258" i="1"/>
  <c r="DK188" i="3" s="1"/>
  <c r="EV258" i="1"/>
  <c r="AO258" i="1"/>
  <c r="I258" i="1"/>
  <c r="DH200" i="3" s="1"/>
  <c r="DW258" i="1"/>
  <c r="IU23" i="8"/>
  <c r="IT23" i="8"/>
  <c r="IS23" i="8"/>
  <c r="IQ23" i="8"/>
  <c r="IP23" i="8"/>
  <c r="IO23" i="8"/>
  <c r="GG23" i="8"/>
  <c r="GF23" i="8"/>
  <c r="GD23" i="8"/>
  <c r="GC23" i="8"/>
  <c r="GA23" i="8"/>
  <c r="FZ23" i="8"/>
  <c r="FY23" i="8"/>
  <c r="IM23" i="8"/>
  <c r="IL23" i="8"/>
  <c r="IJ23" i="8"/>
  <c r="IE23" i="8"/>
  <c r="ID23" i="8"/>
  <c r="IC23" i="8"/>
  <c r="IB23" i="8"/>
  <c r="FW23" i="8"/>
  <c r="FV23" i="8"/>
  <c r="FU23" i="8"/>
  <c r="FT23" i="8"/>
  <c r="FS23" i="8"/>
  <c r="FQ23" i="8"/>
  <c r="FO23" i="8"/>
  <c r="FG23" i="8"/>
  <c r="FD23" i="8"/>
  <c r="FA23" i="8"/>
  <c r="BP597" i="8"/>
  <c r="BO597" i="8"/>
  <c r="BN597" i="8"/>
  <c r="BM597" i="8"/>
  <c r="BL597" i="8"/>
  <c r="BK597" i="8"/>
  <c r="BJ597" i="8"/>
  <c r="BI597" i="8"/>
  <c r="BH597" i="8"/>
  <c r="BG597" i="8"/>
  <c r="BF597" i="8"/>
  <c r="BE597" i="8"/>
  <c r="BD23" i="8"/>
  <c r="BC23" i="8"/>
  <c r="BB23" i="8"/>
  <c r="BA23" i="8"/>
  <c r="AZ23" i="8"/>
  <c r="AY23" i="8"/>
  <c r="DZ23" i="8"/>
  <c r="DY23" i="8"/>
  <c r="DX23" i="8"/>
  <c r="DD23" i="8"/>
  <c r="BC222" i="1"/>
  <c r="ES222" i="1"/>
  <c r="AL222" i="1"/>
  <c r="DW222" i="1"/>
  <c r="F222" i="1"/>
  <c r="BC221" i="1"/>
  <c r="ES221" i="1"/>
  <c r="AL221" i="1"/>
  <c r="DW221" i="1"/>
  <c r="F221" i="1"/>
  <c r="EW220" i="1"/>
  <c r="AQ220" i="1"/>
  <c r="BC220" i="1"/>
  <c r="DK187" i="3" s="1"/>
  <c r="ES220" i="1"/>
  <c r="AL220" i="1"/>
  <c r="BS220" i="1"/>
  <c r="EU220" i="1"/>
  <c r="AN220" i="1"/>
  <c r="BB220" i="1"/>
  <c r="DK180" i="3" s="1"/>
  <c r="ET220" i="1"/>
  <c r="AM220" i="1"/>
  <c r="BA220" i="1"/>
  <c r="DK176" i="3" s="1"/>
  <c r="EV220" i="1"/>
  <c r="AO220" i="1"/>
  <c r="I220" i="1"/>
  <c r="DH184" i="3" s="1"/>
  <c r="DW220" i="1"/>
  <c r="BC219" i="1"/>
  <c r="ES219" i="1"/>
  <c r="AL219" i="1"/>
  <c r="DW219" i="1"/>
  <c r="F219" i="1"/>
  <c r="BC218" i="1"/>
  <c r="ES218" i="1"/>
  <c r="AL218" i="1"/>
  <c r="DW218" i="1"/>
  <c r="F218" i="1"/>
  <c r="BC217" i="1"/>
  <c r="ES217" i="1"/>
  <c r="AL217" i="1"/>
  <c r="DW217" i="1"/>
  <c r="F217" i="1"/>
  <c r="EW216" i="1"/>
  <c r="AQ216" i="1"/>
  <c r="BC216" i="1"/>
  <c r="DK171" i="3" s="1"/>
  <c r="ES216" i="1"/>
  <c r="AL216" i="1"/>
  <c r="BS216" i="1"/>
  <c r="EU216" i="1"/>
  <c r="AN216" i="1"/>
  <c r="BB216" i="1"/>
  <c r="DK168" i="3" s="1"/>
  <c r="ET216" i="1"/>
  <c r="AM216" i="1"/>
  <c r="BA216" i="1"/>
  <c r="DK166" i="3" s="1"/>
  <c r="EV216" i="1"/>
  <c r="AO216" i="1"/>
  <c r="I216" i="1"/>
  <c r="DH172" i="3" s="1"/>
  <c r="DW216" i="1"/>
  <c r="BC215" i="1"/>
  <c r="ES215" i="1"/>
  <c r="AL215" i="1"/>
  <c r="DW215" i="1"/>
  <c r="F215" i="1"/>
  <c r="BC214" i="1"/>
  <c r="ES214" i="1"/>
  <c r="AL214" i="1"/>
  <c r="DW214" i="1"/>
  <c r="F214" i="1"/>
  <c r="BC213" i="1"/>
  <c r="ES213" i="1"/>
  <c r="AL213" i="1"/>
  <c r="DW213" i="1"/>
  <c r="F213" i="1"/>
  <c r="EW212" i="1"/>
  <c r="AQ212" i="1"/>
  <c r="BC212" i="1"/>
  <c r="DK161" i="3" s="1"/>
  <c r="ES212" i="1"/>
  <c r="AL212" i="1"/>
  <c r="BS212" i="1"/>
  <c r="EU212" i="1"/>
  <c r="AN212" i="1"/>
  <c r="BB212" i="1"/>
  <c r="DK158" i="3" s="1"/>
  <c r="ET212" i="1"/>
  <c r="AM212" i="1"/>
  <c r="BA212" i="1"/>
  <c r="DK155" i="3" s="1"/>
  <c r="EV212" i="1"/>
  <c r="AO212" i="1"/>
  <c r="I212" i="1"/>
  <c r="DW212" i="1"/>
  <c r="BC211" i="1"/>
  <c r="ES211" i="1"/>
  <c r="AL211" i="1"/>
  <c r="DW211" i="1"/>
  <c r="F211" i="1"/>
  <c r="EW210" i="1"/>
  <c r="AQ210" i="1"/>
  <c r="BC210" i="1"/>
  <c r="DK154" i="3" s="1"/>
  <c r="ES210" i="1"/>
  <c r="AL210" i="1"/>
  <c r="BS210" i="1"/>
  <c r="EU210" i="1"/>
  <c r="AN210" i="1"/>
  <c r="BB210" i="1"/>
  <c r="DK150" i="3" s="1"/>
  <c r="ET210" i="1"/>
  <c r="AM210" i="1"/>
  <c r="BA210" i="1"/>
  <c r="DK148" i="3" s="1"/>
  <c r="EV210" i="1"/>
  <c r="AO210" i="1"/>
  <c r="I210" i="1"/>
  <c r="DH147" i="3" s="1"/>
  <c r="DW210" i="1"/>
  <c r="BC209" i="1"/>
  <c r="ES209" i="1"/>
  <c r="AL209" i="1"/>
  <c r="DW209" i="1"/>
  <c r="F209" i="1"/>
  <c r="EW208" i="1"/>
  <c r="AQ208" i="1"/>
  <c r="BC208" i="1"/>
  <c r="DK145" i="3" s="1"/>
  <c r="ES208" i="1"/>
  <c r="AL208" i="1"/>
  <c r="BS208" i="1"/>
  <c r="EU208" i="1"/>
  <c r="AN208" i="1"/>
  <c r="BB208" i="1"/>
  <c r="DK142" i="3" s="1"/>
  <c r="ET208" i="1"/>
  <c r="AM208" i="1"/>
  <c r="BA208" i="1"/>
  <c r="DK140" i="3" s="1"/>
  <c r="EV208" i="1"/>
  <c r="AO208" i="1"/>
  <c r="I208" i="1"/>
  <c r="DH146" i="3" s="1"/>
  <c r="DW208" i="1"/>
  <c r="IU21" i="8"/>
  <c r="IT21" i="8"/>
  <c r="IS21" i="8"/>
  <c r="IQ21" i="8"/>
  <c r="IP21" i="8"/>
  <c r="IO21" i="8"/>
  <c r="GG21" i="8"/>
  <c r="GF21" i="8"/>
  <c r="GD21" i="8"/>
  <c r="GC21" i="8"/>
  <c r="GA21" i="8"/>
  <c r="FZ21" i="8"/>
  <c r="FY21" i="8"/>
  <c r="IM21" i="8"/>
  <c r="IL21" i="8"/>
  <c r="IJ21" i="8"/>
  <c r="IE21" i="8"/>
  <c r="ID21" i="8"/>
  <c r="IC21" i="8"/>
  <c r="IB21" i="8"/>
  <c r="FW21" i="8"/>
  <c r="FV21" i="8"/>
  <c r="FU21" i="8"/>
  <c r="FT21" i="8"/>
  <c r="FS21" i="8"/>
  <c r="FQ21" i="8"/>
  <c r="FO21" i="8"/>
  <c r="FG21" i="8"/>
  <c r="FD21" i="8"/>
  <c r="FA21" i="8"/>
  <c r="BP456" i="8"/>
  <c r="BO456" i="8"/>
  <c r="BN456" i="8"/>
  <c r="BM456" i="8"/>
  <c r="BL456" i="8"/>
  <c r="BK456" i="8"/>
  <c r="BJ456" i="8"/>
  <c r="BI456" i="8"/>
  <c r="BH456" i="8"/>
  <c r="BG456" i="8"/>
  <c r="BF456" i="8"/>
  <c r="BE456" i="8"/>
  <c r="BD21" i="8"/>
  <c r="BC21" i="8"/>
  <c r="BB21" i="8"/>
  <c r="BA21" i="8"/>
  <c r="AZ21" i="8"/>
  <c r="AY21" i="8"/>
  <c r="DZ21" i="8"/>
  <c r="DY21" i="8"/>
  <c r="DX21" i="8"/>
  <c r="DD21" i="8"/>
  <c r="BC172" i="1"/>
  <c r="ES172" i="1"/>
  <c r="AL172" i="1"/>
  <c r="DW172" i="1"/>
  <c r="F172" i="1"/>
  <c r="EW171" i="1"/>
  <c r="AQ171" i="1"/>
  <c r="BC171" i="1"/>
  <c r="DK137" i="3" s="1"/>
  <c r="ES171" i="1"/>
  <c r="AL171" i="1"/>
  <c r="BS171" i="1"/>
  <c r="EU171" i="1"/>
  <c r="AN171" i="1"/>
  <c r="BB171" i="1"/>
  <c r="DK134" i="3" s="1"/>
  <c r="ET171" i="1"/>
  <c r="AM171" i="1"/>
  <c r="BA171" i="1"/>
  <c r="DK132" i="3" s="1"/>
  <c r="EV171" i="1"/>
  <c r="AO171" i="1"/>
  <c r="I171" i="1"/>
  <c r="DH138" i="3" s="1"/>
  <c r="DW171" i="1"/>
  <c r="BC170" i="1"/>
  <c r="ES170" i="1"/>
  <c r="AL170" i="1"/>
  <c r="DW170" i="1"/>
  <c r="F170" i="1"/>
  <c r="BC169" i="1"/>
  <c r="ES169" i="1"/>
  <c r="AL169" i="1"/>
  <c r="DW169" i="1"/>
  <c r="F169" i="1"/>
  <c r="EW168" i="1"/>
  <c r="AQ168" i="1"/>
  <c r="BC168" i="1"/>
  <c r="DK130" i="3" s="1"/>
  <c r="ES168" i="1"/>
  <c r="AL168" i="1"/>
  <c r="BS168" i="1"/>
  <c r="EU168" i="1"/>
  <c r="AN168" i="1"/>
  <c r="BB168" i="1"/>
  <c r="DK122" i="3" s="1"/>
  <c r="ET168" i="1"/>
  <c r="AM168" i="1"/>
  <c r="BA168" i="1"/>
  <c r="DK120" i="3" s="1"/>
  <c r="EV168" i="1"/>
  <c r="AO168" i="1"/>
  <c r="I168" i="1"/>
  <c r="DW168" i="1"/>
  <c r="IU19" i="8"/>
  <c r="IT19" i="8"/>
  <c r="IS19" i="8"/>
  <c r="IQ19" i="8"/>
  <c r="IP19" i="8"/>
  <c r="IO19" i="8"/>
  <c r="GG19" i="8"/>
  <c r="GF19" i="8"/>
  <c r="GD19" i="8"/>
  <c r="GC19" i="8"/>
  <c r="GA19" i="8"/>
  <c r="FZ19" i="8"/>
  <c r="FY19" i="8"/>
  <c r="IM19" i="8"/>
  <c r="IL19" i="8"/>
  <c r="IJ19" i="8"/>
  <c r="IE19" i="8"/>
  <c r="ID19" i="8"/>
  <c r="IC19" i="8"/>
  <c r="IB19" i="8"/>
  <c r="FW19" i="8"/>
  <c r="FV19" i="8"/>
  <c r="FU19" i="8"/>
  <c r="FT19" i="8"/>
  <c r="FS19" i="8"/>
  <c r="FQ19" i="8"/>
  <c r="FO19" i="8"/>
  <c r="FG19" i="8"/>
  <c r="FD19" i="8"/>
  <c r="FA19" i="8"/>
  <c r="BP359" i="8"/>
  <c r="BO359" i="8"/>
  <c r="BN359" i="8"/>
  <c r="BM359" i="8"/>
  <c r="BL359" i="8"/>
  <c r="BK359" i="8"/>
  <c r="BJ359" i="8"/>
  <c r="BI359" i="8"/>
  <c r="BH359" i="8"/>
  <c r="BG359" i="8"/>
  <c r="BF359" i="8"/>
  <c r="BE359" i="8"/>
  <c r="BD19" i="8"/>
  <c r="BC19" i="8"/>
  <c r="BB19" i="8"/>
  <c r="BA19" i="8"/>
  <c r="AZ19" i="8"/>
  <c r="AY19" i="8"/>
  <c r="DZ19" i="8"/>
  <c r="DY19" i="8"/>
  <c r="DX19" i="8"/>
  <c r="DD19" i="8"/>
  <c r="BC132" i="1"/>
  <c r="ES132" i="1"/>
  <c r="AL132" i="1"/>
  <c r="DW132" i="1"/>
  <c r="F132" i="1"/>
  <c r="BC131" i="1"/>
  <c r="ES131" i="1"/>
  <c r="AL131" i="1"/>
  <c r="DW131" i="1"/>
  <c r="F131" i="1"/>
  <c r="EW130" i="1"/>
  <c r="AQ130" i="1"/>
  <c r="BC130" i="1"/>
  <c r="DK114" i="3" s="1"/>
  <c r="ES130" i="1"/>
  <c r="AL130" i="1"/>
  <c r="BS130" i="1"/>
  <c r="EU130" i="1"/>
  <c r="AN130" i="1"/>
  <c r="BB130" i="1"/>
  <c r="DK110" i="3" s="1"/>
  <c r="ET130" i="1"/>
  <c r="AM130" i="1"/>
  <c r="BA130" i="1"/>
  <c r="DK107" i="3" s="1"/>
  <c r="EV130" i="1"/>
  <c r="AO130" i="1"/>
  <c r="I130" i="1"/>
  <c r="DW130" i="1"/>
  <c r="BC129" i="1"/>
  <c r="ES129" i="1"/>
  <c r="AL129" i="1"/>
  <c r="DW129" i="1"/>
  <c r="F129" i="1"/>
  <c r="BC128" i="1"/>
  <c r="ES128" i="1"/>
  <c r="AL128" i="1"/>
  <c r="DW128" i="1"/>
  <c r="F128" i="1"/>
  <c r="BC127" i="1"/>
  <c r="ES127" i="1"/>
  <c r="AL127" i="1"/>
  <c r="DW127" i="1"/>
  <c r="F127" i="1"/>
  <c r="EW126" i="1"/>
  <c r="AQ126" i="1"/>
  <c r="BC126" i="1"/>
  <c r="DK102" i="3" s="1"/>
  <c r="ES126" i="1"/>
  <c r="AL126" i="1"/>
  <c r="BS126" i="1"/>
  <c r="EU126" i="1"/>
  <c r="AN126" i="1"/>
  <c r="BB126" i="1"/>
  <c r="DK99" i="3" s="1"/>
  <c r="ET126" i="1"/>
  <c r="AM126" i="1"/>
  <c r="BA126" i="1"/>
  <c r="DK96" i="3" s="1"/>
  <c r="EV126" i="1"/>
  <c r="AO126" i="1"/>
  <c r="I126" i="1"/>
  <c r="DH97" i="3" s="1"/>
  <c r="DW126" i="1"/>
  <c r="BC125" i="1"/>
  <c r="ES125" i="1"/>
  <c r="AL125" i="1"/>
  <c r="DW125" i="1"/>
  <c r="F125" i="1"/>
  <c r="BC124" i="1"/>
  <c r="ES124" i="1"/>
  <c r="AL124" i="1"/>
  <c r="DW124" i="1"/>
  <c r="F124" i="1"/>
  <c r="BC123" i="1"/>
  <c r="ES123" i="1"/>
  <c r="AL123" i="1"/>
  <c r="DW123" i="1"/>
  <c r="F123" i="1"/>
  <c r="EW122" i="1"/>
  <c r="AQ122" i="1"/>
  <c r="BC122" i="1"/>
  <c r="DK95" i="3" s="1"/>
  <c r="ES122" i="1"/>
  <c r="AL122" i="1"/>
  <c r="BS122" i="1"/>
  <c r="EU122" i="1"/>
  <c r="AN122" i="1"/>
  <c r="BB122" i="1"/>
  <c r="DK88" i="3" s="1"/>
  <c r="ET122" i="1"/>
  <c r="AM122" i="1"/>
  <c r="BA122" i="1"/>
  <c r="DK87" i="3" s="1"/>
  <c r="EV122" i="1"/>
  <c r="AO122" i="1"/>
  <c r="I122" i="1"/>
  <c r="DH86" i="3" s="1"/>
  <c r="DW122" i="1"/>
  <c r="BC121" i="1"/>
  <c r="ES121" i="1"/>
  <c r="AL121" i="1"/>
  <c r="DW121" i="1"/>
  <c r="F121" i="1"/>
  <c r="EW120" i="1"/>
  <c r="AQ120" i="1"/>
  <c r="BC120" i="1"/>
  <c r="DK84" i="3" s="1"/>
  <c r="ES120" i="1"/>
  <c r="AL120" i="1"/>
  <c r="BS120" i="1"/>
  <c r="EU120" i="1"/>
  <c r="AN120" i="1"/>
  <c r="BB120" i="1"/>
  <c r="DK80" i="3" s="1"/>
  <c r="ET120" i="1"/>
  <c r="AM120" i="1"/>
  <c r="BA120" i="1"/>
  <c r="DK79" i="3" s="1"/>
  <c r="EV120" i="1"/>
  <c r="AO120" i="1"/>
  <c r="I120" i="1"/>
  <c r="DH85" i="3" s="1"/>
  <c r="DW120" i="1"/>
  <c r="BC119" i="1"/>
  <c r="ES119" i="1"/>
  <c r="AL119" i="1"/>
  <c r="DW119" i="1"/>
  <c r="F119" i="1"/>
  <c r="EW118" i="1"/>
  <c r="AQ118" i="1"/>
  <c r="BC118" i="1"/>
  <c r="DK76" i="3" s="1"/>
  <c r="ES118" i="1"/>
  <c r="AL118" i="1"/>
  <c r="BS118" i="1"/>
  <c r="EU118" i="1"/>
  <c r="AN118" i="1"/>
  <c r="BB118" i="1"/>
  <c r="DK72" i="3" s="1"/>
  <c r="ET118" i="1"/>
  <c r="AM118" i="1"/>
  <c r="BA118" i="1"/>
  <c r="DK70" i="3" s="1"/>
  <c r="EV118" i="1"/>
  <c r="AO118" i="1"/>
  <c r="I118" i="1"/>
  <c r="DH77" i="3" s="1"/>
  <c r="DW118" i="1"/>
  <c r="IU17" i="8"/>
  <c r="IT17" i="8"/>
  <c r="IS17" i="8"/>
  <c r="IQ17" i="8"/>
  <c r="IP17" i="8"/>
  <c r="IO17" i="8"/>
  <c r="GG17" i="8"/>
  <c r="GF17" i="8"/>
  <c r="GD17" i="8"/>
  <c r="GC17" i="8"/>
  <c r="GA17" i="8"/>
  <c r="FZ17" i="8"/>
  <c r="FY17" i="8"/>
  <c r="IM17" i="8"/>
  <c r="IL17" i="8"/>
  <c r="IJ17" i="8"/>
  <c r="IE17" i="8"/>
  <c r="ID17" i="8"/>
  <c r="IC17" i="8"/>
  <c r="IB17" i="8"/>
  <c r="FW17" i="8"/>
  <c r="FV17" i="8"/>
  <c r="FU17" i="8"/>
  <c r="FT17" i="8"/>
  <c r="FS17" i="8"/>
  <c r="FQ17" i="8"/>
  <c r="FO17" i="8"/>
  <c r="FG17" i="8"/>
  <c r="FD17" i="8"/>
  <c r="FA17" i="8"/>
  <c r="BP218" i="8"/>
  <c r="BO218" i="8"/>
  <c r="BN218" i="8"/>
  <c r="BM218" i="8"/>
  <c r="BL218" i="8"/>
  <c r="BK218" i="8"/>
  <c r="BJ218" i="8"/>
  <c r="BI218" i="8"/>
  <c r="BH218" i="8"/>
  <c r="BG218" i="8"/>
  <c r="BF218" i="8"/>
  <c r="BE218" i="8"/>
  <c r="BD17" i="8"/>
  <c r="BC17" i="8"/>
  <c r="BB17" i="8"/>
  <c r="BA17" i="8"/>
  <c r="AZ17" i="8"/>
  <c r="AY17" i="8"/>
  <c r="DZ17" i="8"/>
  <c r="DY17" i="8"/>
  <c r="DX17" i="8"/>
  <c r="DD17" i="8"/>
  <c r="BC82" i="1"/>
  <c r="ES82" i="1"/>
  <c r="AL82" i="1"/>
  <c r="DW82" i="1"/>
  <c r="F82" i="1"/>
  <c r="EW81" i="1"/>
  <c r="AQ81" i="1"/>
  <c r="BC81" i="1"/>
  <c r="DK68" i="3" s="1"/>
  <c r="ES81" i="1"/>
  <c r="AL81" i="1"/>
  <c r="BS81" i="1"/>
  <c r="EU81" i="1"/>
  <c r="AN81" i="1"/>
  <c r="BB81" i="1"/>
  <c r="DK66" i="3" s="1"/>
  <c r="ET81" i="1"/>
  <c r="AM81" i="1"/>
  <c r="BA81" i="1"/>
  <c r="DK64" i="3" s="1"/>
  <c r="EV81" i="1"/>
  <c r="AO81" i="1"/>
  <c r="I81" i="1"/>
  <c r="DH63" i="3" s="1"/>
  <c r="DW81" i="1"/>
  <c r="BC80" i="1"/>
  <c r="ES80" i="1"/>
  <c r="AL80" i="1"/>
  <c r="DW80" i="1"/>
  <c r="F80" i="1"/>
  <c r="BC79" i="1"/>
  <c r="ES79" i="1"/>
  <c r="AL79" i="1"/>
  <c r="DW79" i="1"/>
  <c r="F79" i="1"/>
  <c r="EW78" i="1"/>
  <c r="AQ78" i="1"/>
  <c r="BC78" i="1"/>
  <c r="DK57" i="3" s="1"/>
  <c r="ES78" i="1"/>
  <c r="AL78" i="1"/>
  <c r="BS78" i="1"/>
  <c r="EU78" i="1"/>
  <c r="AN78" i="1"/>
  <c r="BB78" i="1"/>
  <c r="DK55" i="3" s="1"/>
  <c r="ET78" i="1"/>
  <c r="AM78" i="1"/>
  <c r="BA78" i="1"/>
  <c r="DK51" i="3" s="1"/>
  <c r="EV78" i="1"/>
  <c r="AO78" i="1"/>
  <c r="I78" i="1"/>
  <c r="DH58" i="3" s="1"/>
  <c r="DW78" i="1"/>
  <c r="IU15" i="8"/>
  <c r="IT15" i="8"/>
  <c r="IS15" i="8"/>
  <c r="IQ15" i="8"/>
  <c r="IP15" i="8"/>
  <c r="IO15" i="8"/>
  <c r="GG15" i="8"/>
  <c r="GF15" i="8"/>
  <c r="GD15" i="8"/>
  <c r="GC15" i="8"/>
  <c r="GA15" i="8"/>
  <c r="FZ15" i="8"/>
  <c r="FY15" i="8"/>
  <c r="IM15" i="8"/>
  <c r="IL15" i="8"/>
  <c r="IJ15" i="8"/>
  <c r="IE15" i="8"/>
  <c r="ID15" i="8"/>
  <c r="IC15" i="8"/>
  <c r="IB15" i="8"/>
  <c r="FW15" i="8"/>
  <c r="FV15" i="8"/>
  <c r="FU15" i="8"/>
  <c r="FT15" i="8"/>
  <c r="FS15" i="8"/>
  <c r="FQ15" i="8"/>
  <c r="FO15" i="8"/>
  <c r="FG15" i="8"/>
  <c r="FD15" i="8"/>
  <c r="FA15" i="8"/>
  <c r="BP121" i="8"/>
  <c r="BO121" i="8"/>
  <c r="BN121" i="8"/>
  <c r="BM121" i="8"/>
  <c r="BL121" i="8"/>
  <c r="BK121" i="8"/>
  <c r="BJ121" i="8"/>
  <c r="BI121" i="8"/>
  <c r="BH121" i="8"/>
  <c r="BG121" i="8"/>
  <c r="BF121" i="8"/>
  <c r="BE121" i="8"/>
  <c r="BD15" i="8"/>
  <c r="BC15" i="8"/>
  <c r="BB15" i="8"/>
  <c r="BA15" i="8"/>
  <c r="AZ15" i="8"/>
  <c r="AY15" i="8"/>
  <c r="DZ15" i="8"/>
  <c r="DY15" i="8"/>
  <c r="DX15" i="8"/>
  <c r="DD15" i="8"/>
  <c r="BC42" i="1"/>
  <c r="ES42" i="1"/>
  <c r="AL42" i="1"/>
  <c r="DW42" i="1"/>
  <c r="F42" i="1"/>
  <c r="BC41" i="1"/>
  <c r="ES41" i="1"/>
  <c r="AL41" i="1"/>
  <c r="DW41" i="1"/>
  <c r="F41" i="1"/>
  <c r="EW40" i="1"/>
  <c r="AQ40" i="1"/>
  <c r="BC40" i="1"/>
  <c r="DK45" i="3" s="1"/>
  <c r="ES40" i="1"/>
  <c r="AL40" i="1"/>
  <c r="BS40" i="1"/>
  <c r="EU40" i="1"/>
  <c r="AN40" i="1"/>
  <c r="BB40" i="1"/>
  <c r="DK40" i="3" s="1"/>
  <c r="ET40" i="1"/>
  <c r="AM40" i="1"/>
  <c r="BA40" i="1"/>
  <c r="DK37" i="3" s="1"/>
  <c r="EV40" i="1"/>
  <c r="AO40" i="1"/>
  <c r="I40" i="1"/>
  <c r="DH49" i="3" s="1"/>
  <c r="DW40" i="1"/>
  <c r="BC39" i="1"/>
  <c r="ES39" i="1"/>
  <c r="AL39" i="1"/>
  <c r="DW39" i="1"/>
  <c r="F39" i="1"/>
  <c r="BC38" i="1"/>
  <c r="ES38" i="1"/>
  <c r="AL38" i="1"/>
  <c r="DW38" i="1"/>
  <c r="F38" i="1"/>
  <c r="BC37" i="1"/>
  <c r="ES37" i="1"/>
  <c r="AL37" i="1"/>
  <c r="DW37" i="1"/>
  <c r="F37" i="1"/>
  <c r="EW36" i="1"/>
  <c r="AQ36" i="1"/>
  <c r="BC36" i="1"/>
  <c r="DK36" i="3" s="1"/>
  <c r="ES36" i="1"/>
  <c r="AL36" i="1"/>
  <c r="BS36" i="1"/>
  <c r="EU36" i="1"/>
  <c r="AN36" i="1"/>
  <c r="BB36" i="1"/>
  <c r="DK29" i="3" s="1"/>
  <c r="ET36" i="1"/>
  <c r="AM36" i="1"/>
  <c r="BA36" i="1"/>
  <c r="DK28" i="3" s="1"/>
  <c r="EV36" i="1"/>
  <c r="AO36" i="1"/>
  <c r="I36" i="1"/>
  <c r="DH27" i="3" s="1"/>
  <c r="DW36" i="1"/>
  <c r="BC35" i="1"/>
  <c r="ES35" i="1"/>
  <c r="AL35" i="1"/>
  <c r="DW35" i="1"/>
  <c r="F35" i="1"/>
  <c r="BC34" i="1"/>
  <c r="ES34" i="1"/>
  <c r="AL34" i="1"/>
  <c r="DW34" i="1"/>
  <c r="F34" i="1"/>
  <c r="BC33" i="1"/>
  <c r="ES33" i="1"/>
  <c r="AL33" i="1"/>
  <c r="DW33" i="1"/>
  <c r="F33" i="1"/>
  <c r="EW32" i="1"/>
  <c r="AQ32" i="1"/>
  <c r="BC32" i="1"/>
  <c r="DK25" i="3" s="1"/>
  <c r="ES32" i="1"/>
  <c r="AL32" i="1"/>
  <c r="BS32" i="1"/>
  <c r="EU32" i="1"/>
  <c r="AN32" i="1"/>
  <c r="BB32" i="1"/>
  <c r="DK20" i="3" s="1"/>
  <c r="ET32" i="1"/>
  <c r="AM32" i="1"/>
  <c r="BA32" i="1"/>
  <c r="DK18" i="3" s="1"/>
  <c r="EV32" i="1"/>
  <c r="AO32" i="1"/>
  <c r="I32" i="1"/>
  <c r="DW32" i="1"/>
  <c r="BC31" i="1"/>
  <c r="ES31" i="1"/>
  <c r="AL31" i="1"/>
  <c r="DW31" i="1"/>
  <c r="F31" i="1"/>
  <c r="EW30" i="1"/>
  <c r="AQ30" i="1"/>
  <c r="BC30" i="1"/>
  <c r="DK15" i="3" s="1"/>
  <c r="ES30" i="1"/>
  <c r="AL30" i="1"/>
  <c r="BS30" i="1"/>
  <c r="EU30" i="1"/>
  <c r="AN30" i="1"/>
  <c r="BB30" i="1"/>
  <c r="DK13" i="3" s="1"/>
  <c r="ET30" i="1"/>
  <c r="AM30" i="1"/>
  <c r="BA30" i="1"/>
  <c r="DK9" i="3" s="1"/>
  <c r="EV30" i="1"/>
  <c r="AO30" i="1"/>
  <c r="I30" i="1"/>
  <c r="DH16" i="3" s="1"/>
  <c r="DW30" i="1"/>
  <c r="BC29" i="1"/>
  <c r="ES29" i="1"/>
  <c r="AL29" i="1"/>
  <c r="DW29" i="1"/>
  <c r="F29" i="1"/>
  <c r="EW28" i="1"/>
  <c r="AQ28" i="1"/>
  <c r="BC28" i="1"/>
  <c r="DK7" i="3" s="1"/>
  <c r="ES28" i="1"/>
  <c r="AL28" i="1"/>
  <c r="BS28" i="1"/>
  <c r="EU28" i="1"/>
  <c r="AN28" i="1"/>
  <c r="BB28" i="1"/>
  <c r="DK5" i="3" s="1"/>
  <c r="ET28" i="1"/>
  <c r="AM28" i="1"/>
  <c r="BA28" i="1"/>
  <c r="DK2" i="3" s="1"/>
  <c r="EV28" i="1"/>
  <c r="AO28" i="1"/>
  <c r="I28" i="1"/>
  <c r="DH1" i="3" s="1"/>
  <c r="DW28" i="1"/>
  <c r="DH115" i="3" l="1"/>
  <c r="DH3" i="3"/>
  <c r="DH11" i="3"/>
  <c r="DH19" i="3"/>
  <c r="DH30" i="3"/>
  <c r="DH41" i="3"/>
  <c r="DH53" i="3"/>
  <c r="DH65" i="3"/>
  <c r="DH73" i="3"/>
  <c r="DH81" i="3"/>
  <c r="DH89" i="3"/>
  <c r="DH108" i="3"/>
  <c r="DH111" i="3"/>
  <c r="DH123" i="3"/>
  <c r="DH135" i="3"/>
  <c r="DH143" i="3"/>
  <c r="DH151" i="3"/>
  <c r="DH167" i="3"/>
  <c r="DH178" i="3"/>
  <c r="DH190" i="3"/>
  <c r="DH193" i="3"/>
  <c r="DH8" i="3"/>
  <c r="DK26" i="3"/>
  <c r="DK33" i="3"/>
  <c r="DH43" i="3"/>
  <c r="DH46" i="3"/>
  <c r="DK61" i="3"/>
  <c r="DH69" i="3"/>
  <c r="DK85" i="3"/>
  <c r="DK92" i="3"/>
  <c r="DH100" i="3"/>
  <c r="DH103" i="3"/>
  <c r="DK118" i="3"/>
  <c r="DK127" i="3"/>
  <c r="DH131" i="3"/>
  <c r="DK146" i="3"/>
  <c r="DH159" i="3"/>
  <c r="DH162" i="3"/>
  <c r="DH194" i="3"/>
  <c r="DH197" i="3"/>
  <c r="DK207" i="3"/>
  <c r="DK1" i="3"/>
  <c r="DK10" i="3"/>
  <c r="DK27" i="3"/>
  <c r="DK38" i="3"/>
  <c r="DK63" i="3"/>
  <c r="DK71" i="3"/>
  <c r="DK86" i="3"/>
  <c r="DK97" i="3"/>
  <c r="DK119" i="3"/>
  <c r="DK133" i="3"/>
  <c r="DK147" i="3"/>
  <c r="DK156" i="3"/>
  <c r="DK175" i="3"/>
  <c r="DK189" i="3"/>
  <c r="DK16" i="3"/>
  <c r="DK23" i="3"/>
  <c r="DH31" i="3"/>
  <c r="DH34" i="3"/>
  <c r="DK49" i="3"/>
  <c r="DK58" i="3"/>
  <c r="DH62" i="3"/>
  <c r="DK77" i="3"/>
  <c r="DH90" i="3"/>
  <c r="DH93" i="3"/>
  <c r="DH125" i="3"/>
  <c r="DH128" i="3"/>
  <c r="DK138" i="3"/>
  <c r="DH152" i="3"/>
  <c r="DK181" i="3"/>
  <c r="DK184" i="3"/>
  <c r="DK200" i="3"/>
  <c r="DH2" i="3"/>
  <c r="DH17" i="3"/>
  <c r="DH28" i="3"/>
  <c r="DH50" i="3"/>
  <c r="DH64" i="3"/>
  <c r="DH78" i="3"/>
  <c r="DH87" i="3"/>
  <c r="DH106" i="3"/>
  <c r="DH120" i="3"/>
  <c r="DH139" i="3"/>
  <c r="DH148" i="3"/>
  <c r="DH165" i="3"/>
  <c r="DH176" i="3"/>
  <c r="DH201" i="3"/>
  <c r="DK8" i="3"/>
  <c r="DH21" i="3"/>
  <c r="DH24" i="3"/>
  <c r="DH56" i="3"/>
  <c r="DH59" i="3"/>
  <c r="DK69" i="3"/>
  <c r="DH83" i="3"/>
  <c r="DK112" i="3"/>
  <c r="DK115" i="3"/>
  <c r="DK131" i="3"/>
  <c r="DH144" i="3"/>
  <c r="DK169" i="3"/>
  <c r="DK172" i="3"/>
  <c r="DH182" i="3"/>
  <c r="DH185" i="3"/>
  <c r="DH205" i="3"/>
  <c r="DK3" i="3"/>
  <c r="DK11" i="3"/>
  <c r="DK19" i="3"/>
  <c r="DK30" i="3"/>
  <c r="DK41" i="3"/>
  <c r="DK53" i="3"/>
  <c r="DK65" i="3"/>
  <c r="DK73" i="3"/>
  <c r="DK81" i="3"/>
  <c r="DK89" i="3"/>
  <c r="DK108" i="3"/>
  <c r="DK111" i="3"/>
  <c r="DK123" i="3"/>
  <c r="DK135" i="3"/>
  <c r="DK143" i="3"/>
  <c r="DK151" i="3"/>
  <c r="DK167" i="3"/>
  <c r="DK178" i="3"/>
  <c r="DK190" i="3"/>
  <c r="DK193" i="3"/>
  <c r="DH14" i="3"/>
  <c r="DK43" i="3"/>
  <c r="DK46" i="3"/>
  <c r="DK62" i="3"/>
  <c r="DH75" i="3"/>
  <c r="DK100" i="3"/>
  <c r="DK103" i="3"/>
  <c r="DH113" i="3"/>
  <c r="DH116" i="3"/>
  <c r="DH136" i="3"/>
  <c r="DK159" i="3"/>
  <c r="DK162" i="3"/>
  <c r="DH170" i="3"/>
  <c r="DH173" i="3"/>
  <c r="DK194" i="3"/>
  <c r="DK197" i="3"/>
  <c r="DH4" i="3"/>
  <c r="DH12" i="3"/>
  <c r="DH20" i="3"/>
  <c r="DH39" i="3"/>
  <c r="DH42" i="3"/>
  <c r="DH54" i="3"/>
  <c r="DH66" i="3"/>
  <c r="DH74" i="3"/>
  <c r="DH82" i="3"/>
  <c r="DH98" i="3"/>
  <c r="DH109" i="3"/>
  <c r="DH121" i="3"/>
  <c r="DH124" i="3"/>
  <c r="DH141" i="3"/>
  <c r="DH149" i="3"/>
  <c r="DH157" i="3"/>
  <c r="DH168" i="3"/>
  <c r="DH179" i="3"/>
  <c r="DH191" i="3"/>
  <c r="DH203" i="3"/>
  <c r="DH6" i="3"/>
  <c r="DK31" i="3"/>
  <c r="DK34" i="3"/>
  <c r="DH44" i="3"/>
  <c r="DH47" i="3"/>
  <c r="DH67" i="3"/>
  <c r="DK90" i="3"/>
  <c r="DK93" i="3"/>
  <c r="DH101" i="3"/>
  <c r="DH104" i="3"/>
  <c r="DK125" i="3"/>
  <c r="DK128" i="3"/>
  <c r="DK152" i="3"/>
  <c r="DH160" i="3"/>
  <c r="DH163" i="3"/>
  <c r="DH195" i="3"/>
  <c r="DH198" i="3"/>
  <c r="DK17" i="3"/>
  <c r="DK50" i="3"/>
  <c r="DK78" i="3"/>
  <c r="DK106" i="3"/>
  <c r="DK139" i="3"/>
  <c r="DK165" i="3"/>
  <c r="DK201" i="3"/>
  <c r="DK21" i="3"/>
  <c r="DK24" i="3"/>
  <c r="DH32" i="3"/>
  <c r="DH35" i="3"/>
  <c r="DK56" i="3"/>
  <c r="DK59" i="3"/>
  <c r="DK83" i="3"/>
  <c r="DH91" i="3"/>
  <c r="DH94" i="3"/>
  <c r="DH126" i="3"/>
  <c r="DH129" i="3"/>
  <c r="DK144" i="3"/>
  <c r="DH153" i="3"/>
  <c r="DK182" i="3"/>
  <c r="DK185" i="3"/>
  <c r="DK205" i="3"/>
  <c r="DH9" i="3"/>
  <c r="DH18" i="3"/>
  <c r="DH37" i="3"/>
  <c r="DH51" i="3"/>
  <c r="DH70" i="3"/>
  <c r="DH79" i="3"/>
  <c r="DH96" i="3"/>
  <c r="DH107" i="3"/>
  <c r="DH132" i="3"/>
  <c r="DH140" i="3"/>
  <c r="DH155" i="3"/>
  <c r="DH166" i="3"/>
  <c r="DH188" i="3"/>
  <c r="DH202" i="3"/>
  <c r="DK14" i="3"/>
  <c r="DH22" i="3"/>
  <c r="DH25" i="3"/>
  <c r="DH57" i="3"/>
  <c r="DH60" i="3"/>
  <c r="DK75" i="3"/>
  <c r="DH84" i="3"/>
  <c r="DK113" i="3"/>
  <c r="DK116" i="3"/>
  <c r="DK136" i="3"/>
  <c r="DH145" i="3"/>
  <c r="DK170" i="3"/>
  <c r="DK173" i="3"/>
  <c r="DH183" i="3"/>
  <c r="DH186" i="3"/>
  <c r="DK198" i="3"/>
  <c r="DH206" i="3"/>
  <c r="DK4" i="3"/>
  <c r="DK12" i="3"/>
  <c r="DK39" i="3"/>
  <c r="DK42" i="3"/>
  <c r="DK54" i="3"/>
  <c r="DK74" i="3"/>
  <c r="DK82" i="3"/>
  <c r="DK98" i="3"/>
  <c r="DK109" i="3"/>
  <c r="DK121" i="3"/>
  <c r="DK124" i="3"/>
  <c r="DK141" i="3"/>
  <c r="DK149" i="3"/>
  <c r="DK157" i="3"/>
  <c r="DK179" i="3"/>
  <c r="DK191" i="3"/>
  <c r="DK203" i="3"/>
  <c r="DK6" i="3"/>
  <c r="DH15" i="3"/>
  <c r="DK44" i="3"/>
  <c r="DK47" i="3"/>
  <c r="DK67" i="3"/>
  <c r="DH76" i="3"/>
  <c r="DK101" i="3"/>
  <c r="DK104" i="3"/>
  <c r="DH114" i="3"/>
  <c r="DH117" i="3"/>
  <c r="DK129" i="3"/>
  <c r="DH137" i="3"/>
  <c r="DK160" i="3"/>
  <c r="DK163" i="3"/>
  <c r="DH171" i="3"/>
  <c r="DH174" i="3"/>
  <c r="DK195" i="3"/>
  <c r="DH199" i="3"/>
  <c r="DH5" i="3"/>
  <c r="DH13" i="3"/>
  <c r="DH29" i="3"/>
  <c r="DH40" i="3"/>
  <c r="DH52" i="3"/>
  <c r="DH55" i="3"/>
  <c r="DH72" i="3"/>
  <c r="DH80" i="3"/>
  <c r="DH88" i="3"/>
  <c r="DH99" i="3"/>
  <c r="DH110" i="3"/>
  <c r="DH122" i="3"/>
  <c r="DH134" i="3"/>
  <c r="DH142" i="3"/>
  <c r="DH150" i="3"/>
  <c r="DH158" i="3"/>
  <c r="DH177" i="3"/>
  <c r="DH180" i="3"/>
  <c r="DH192" i="3"/>
  <c r="DH204" i="3"/>
  <c r="DH7" i="3"/>
  <c r="DK32" i="3"/>
  <c r="DK35" i="3"/>
  <c r="DH45" i="3"/>
  <c r="DH48" i="3"/>
  <c r="DK60" i="3"/>
  <c r="DH68" i="3"/>
  <c r="DK91" i="3"/>
  <c r="DK94" i="3"/>
  <c r="DH102" i="3"/>
  <c r="DH105" i="3"/>
  <c r="DK126" i="3"/>
  <c r="DH130" i="3"/>
  <c r="DK153" i="3"/>
  <c r="DH161" i="3"/>
  <c r="DH164" i="3"/>
  <c r="DK186" i="3"/>
  <c r="DH196" i="3"/>
  <c r="DK22" i="3"/>
  <c r="DH33" i="3"/>
  <c r="DH36" i="3"/>
  <c r="DH61" i="3"/>
  <c r="DH92" i="3"/>
  <c r="DH95" i="3"/>
  <c r="DK117" i="3"/>
  <c r="DH127" i="3"/>
  <c r="DH154" i="3"/>
  <c r="DK174" i="3"/>
  <c r="DK183" i="3"/>
  <c r="DH187" i="3"/>
  <c r="DH10" i="3"/>
  <c r="DH38" i="3"/>
  <c r="DH71" i="3"/>
  <c r="DH119" i="3"/>
  <c r="DH133" i="3"/>
  <c r="DH156" i="3"/>
  <c r="DH175" i="3"/>
  <c r="DH189" i="3"/>
  <c r="DH23" i="3"/>
  <c r="DH26" i="3"/>
  <c r="DK48" i="3"/>
  <c r="DK105" i="3"/>
  <c r="DH118" i="3"/>
  <c r="DK164" i="3"/>
  <c r="DH181" i="3"/>
  <c r="DK199" i="3"/>
  <c r="DK52" i="3"/>
  <c r="DK177" i="3"/>
  <c r="DH112" i="3"/>
  <c r="DH169" i="3"/>
  <c r="ER261" i="1"/>
  <c r="AK261" i="1"/>
  <c r="ER258" i="1"/>
  <c r="AK258" i="1"/>
  <c r="ER220" i="1"/>
  <c r="AK220" i="1"/>
  <c r="ER208" i="1"/>
  <c r="ER216" i="1"/>
  <c r="AK216" i="1"/>
  <c r="ER212" i="1"/>
  <c r="FJ23" i="8"/>
  <c r="AK212" i="1"/>
  <c r="ER210" i="1"/>
  <c r="AK210" i="1"/>
  <c r="FJ21" i="8"/>
  <c r="AK208" i="1"/>
  <c r="ER171" i="1"/>
  <c r="AK171" i="1"/>
  <c r="ER168" i="1"/>
  <c r="AK168" i="1"/>
  <c r="ER130" i="1"/>
  <c r="AK130" i="1"/>
  <c r="AK126" i="1"/>
  <c r="AK122" i="1"/>
  <c r="ER126" i="1"/>
  <c r="ER122" i="1"/>
  <c r="ER120" i="1"/>
  <c r="FJ19" i="8"/>
  <c r="AK120" i="1"/>
  <c r="FJ17" i="8"/>
  <c r="ER118" i="1"/>
  <c r="AK118" i="1"/>
  <c r="AK81" i="1"/>
  <c r="ER81" i="1"/>
  <c r="ER78" i="1"/>
  <c r="AK78" i="1"/>
  <c r="ER40" i="1"/>
  <c r="AK40" i="1"/>
  <c r="ER36" i="1"/>
  <c r="AK32" i="1"/>
  <c r="AK36" i="1"/>
  <c r="ER32" i="1"/>
  <c r="ER30" i="1"/>
  <c r="AK30" i="1"/>
  <c r="ER28" i="1"/>
  <c r="AK28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1" i="3"/>
  <c r="Y1" i="3"/>
  <c r="CU1" i="3"/>
  <c r="CV1" i="3"/>
  <c r="CX1" i="3"/>
  <c r="CY1" i="3"/>
  <c r="CZ1" i="3"/>
  <c r="DA1" i="3"/>
  <c r="DB1" i="3"/>
  <c r="DC1" i="3"/>
  <c r="A2" i="3"/>
  <c r="Y2" i="3"/>
  <c r="CX2" i="3" s="1"/>
  <c r="CY2" i="3"/>
  <c r="CZ2" i="3"/>
  <c r="DB2" i="3" s="1"/>
  <c r="DA2" i="3"/>
  <c r="DC2" i="3"/>
  <c r="A3" i="3"/>
  <c r="Y3" i="3"/>
  <c r="CX3" i="3" s="1"/>
  <c r="CW3" i="3"/>
  <c r="CY3" i="3"/>
  <c r="CZ3" i="3"/>
  <c r="DA3" i="3"/>
  <c r="DB3" i="3"/>
  <c r="DC3" i="3"/>
  <c r="A4" i="3"/>
  <c r="Y4" i="3"/>
  <c r="CY4" i="3"/>
  <c r="CZ4" i="3"/>
  <c r="DA4" i="3"/>
  <c r="DB4" i="3"/>
  <c r="DC4" i="3"/>
  <c r="A5" i="3"/>
  <c r="Y5" i="3"/>
  <c r="CW5" i="3"/>
  <c r="CX5" i="3"/>
  <c r="CY5" i="3"/>
  <c r="CZ5" i="3"/>
  <c r="DB5" i="3" s="1"/>
  <c r="DA5" i="3"/>
  <c r="DC5" i="3"/>
  <c r="A6" i="3"/>
  <c r="CX6" i="3"/>
  <c r="CY6" i="3"/>
  <c r="CZ6" i="3"/>
  <c r="DB6" i="3" s="1"/>
  <c r="DA6" i="3"/>
  <c r="DC6" i="3"/>
  <c r="A7" i="3"/>
  <c r="CX7" i="3"/>
  <c r="CY7" i="3"/>
  <c r="CZ7" i="3"/>
  <c r="DA7" i="3"/>
  <c r="DB7" i="3"/>
  <c r="DC7" i="3"/>
  <c r="A8" i="3"/>
  <c r="Y8" i="3"/>
  <c r="CX8" i="3"/>
  <c r="CY8" i="3"/>
  <c r="CZ8" i="3"/>
  <c r="DB8" i="3" s="1"/>
  <c r="DA8" i="3"/>
  <c r="DC8" i="3"/>
  <c r="A9" i="3"/>
  <c r="Y9" i="3"/>
  <c r="CU9" i="3"/>
  <c r="CV9" i="3"/>
  <c r="CX9" i="3"/>
  <c r="DF9" i="3" s="1"/>
  <c r="CY9" i="3"/>
  <c r="CZ9" i="3"/>
  <c r="DB9" i="3" s="1"/>
  <c r="DA9" i="3"/>
  <c r="DC9" i="3"/>
  <c r="A10" i="3"/>
  <c r="Y10" i="3"/>
  <c r="CX10" i="3"/>
  <c r="DG10" i="3" s="1"/>
  <c r="CY10" i="3"/>
  <c r="CZ10" i="3"/>
  <c r="DA10" i="3"/>
  <c r="DB10" i="3"/>
  <c r="DC10" i="3"/>
  <c r="A11" i="3"/>
  <c r="Y11" i="3"/>
  <c r="CX11" i="3" s="1"/>
  <c r="DF11" i="3" s="1"/>
  <c r="CW11" i="3"/>
  <c r="CY11" i="3"/>
  <c r="CZ11" i="3"/>
  <c r="DA11" i="3"/>
  <c r="DB11" i="3"/>
  <c r="DC11" i="3"/>
  <c r="A12" i="3"/>
  <c r="Y12" i="3"/>
  <c r="CW12" i="3" s="1"/>
  <c r="CX12" i="3"/>
  <c r="CY12" i="3"/>
  <c r="CZ12" i="3"/>
  <c r="DB12" i="3" s="1"/>
  <c r="DA12" i="3"/>
  <c r="DC12" i="3"/>
  <c r="A13" i="3"/>
  <c r="Y13" i="3"/>
  <c r="CW13" i="3" s="1"/>
  <c r="CX13" i="3"/>
  <c r="DF13" i="3" s="1"/>
  <c r="CY13" i="3"/>
  <c r="CZ13" i="3"/>
  <c r="DB13" i="3" s="1"/>
  <c r="DA13" i="3"/>
  <c r="DC13" i="3"/>
  <c r="A14" i="3"/>
  <c r="CX14" i="3"/>
  <c r="CY14" i="3"/>
  <c r="CZ14" i="3"/>
  <c r="DA14" i="3"/>
  <c r="DB14" i="3"/>
  <c r="DC14" i="3"/>
  <c r="A15" i="3"/>
  <c r="CX15" i="3"/>
  <c r="CY15" i="3"/>
  <c r="CZ15" i="3"/>
  <c r="DB15" i="3" s="1"/>
  <c r="DA15" i="3"/>
  <c r="DC15" i="3"/>
  <c r="A16" i="3"/>
  <c r="Y16" i="3"/>
  <c r="CX16" i="3" s="1"/>
  <c r="CY16" i="3"/>
  <c r="CZ16" i="3"/>
  <c r="DA16" i="3"/>
  <c r="DB16" i="3"/>
  <c r="DC16" i="3"/>
  <c r="A17" i="3"/>
  <c r="Y17" i="3"/>
  <c r="CU17" i="3"/>
  <c r="CY17" i="3"/>
  <c r="CZ17" i="3"/>
  <c r="DA17" i="3"/>
  <c r="DB17" i="3"/>
  <c r="DC17" i="3"/>
  <c r="A18" i="3"/>
  <c r="Y18" i="3"/>
  <c r="CX18" i="3"/>
  <c r="DG18" i="3" s="1"/>
  <c r="CY18" i="3"/>
  <c r="CZ18" i="3"/>
  <c r="DB18" i="3" s="1"/>
  <c r="DA18" i="3"/>
  <c r="DC18" i="3"/>
  <c r="A19" i="3"/>
  <c r="Y19" i="3"/>
  <c r="CW19" i="3"/>
  <c r="CX19" i="3"/>
  <c r="DF19" i="3" s="1"/>
  <c r="CY19" i="3"/>
  <c r="CZ19" i="3"/>
  <c r="DB19" i="3" s="1"/>
  <c r="DA19" i="3"/>
  <c r="DC19" i="3"/>
  <c r="A20" i="3"/>
  <c r="Y20" i="3"/>
  <c r="CW20" i="3" s="1"/>
  <c r="CY20" i="3"/>
  <c r="CZ20" i="3"/>
  <c r="DA20" i="3"/>
  <c r="DB20" i="3"/>
  <c r="DC20" i="3"/>
  <c r="A21" i="3"/>
  <c r="Y21" i="3"/>
  <c r="CX21" i="3"/>
  <c r="CY21" i="3"/>
  <c r="CZ21" i="3"/>
  <c r="DA21" i="3"/>
  <c r="DB21" i="3"/>
  <c r="DC21" i="3"/>
  <c r="A22" i="3"/>
  <c r="CX22" i="3"/>
  <c r="CY22" i="3"/>
  <c r="CZ22" i="3"/>
  <c r="DB22" i="3" s="1"/>
  <c r="DA22" i="3"/>
  <c r="DC22" i="3"/>
  <c r="A23" i="3"/>
  <c r="CX23" i="3"/>
  <c r="CY23" i="3"/>
  <c r="CZ23" i="3"/>
  <c r="DA23" i="3"/>
  <c r="DB23" i="3"/>
  <c r="DC23" i="3"/>
  <c r="A24" i="3"/>
  <c r="CX24" i="3"/>
  <c r="CY24" i="3"/>
  <c r="CZ24" i="3"/>
  <c r="DB24" i="3" s="1"/>
  <c r="DA24" i="3"/>
  <c r="DC24" i="3"/>
  <c r="A25" i="3"/>
  <c r="Y25" i="3"/>
  <c r="CX25" i="3"/>
  <c r="CY25" i="3"/>
  <c r="CZ25" i="3"/>
  <c r="DB25" i="3" s="1"/>
  <c r="DA25" i="3"/>
  <c r="DC25" i="3"/>
  <c r="A26" i="3"/>
  <c r="Y26" i="3"/>
  <c r="CX26" i="3" s="1"/>
  <c r="CY26" i="3"/>
  <c r="CZ26" i="3"/>
  <c r="DA26" i="3"/>
  <c r="DB26" i="3"/>
  <c r="DC26" i="3"/>
  <c r="A27" i="3"/>
  <c r="Y27" i="3"/>
  <c r="CU27" i="3"/>
  <c r="CV27" i="3"/>
  <c r="CX27" i="3"/>
  <c r="CY27" i="3"/>
  <c r="CZ27" i="3"/>
  <c r="DA27" i="3"/>
  <c r="DB27" i="3"/>
  <c r="DC27" i="3"/>
  <c r="A28" i="3"/>
  <c r="Y28" i="3"/>
  <c r="CX28" i="3" s="1"/>
  <c r="CY28" i="3"/>
  <c r="CZ28" i="3"/>
  <c r="DB28" i="3" s="1"/>
  <c r="DA28" i="3"/>
  <c r="DC28" i="3"/>
  <c r="A29" i="3"/>
  <c r="Y29" i="3"/>
  <c r="CW29" i="3" s="1"/>
  <c r="CY29" i="3"/>
  <c r="CZ29" i="3"/>
  <c r="DA29" i="3"/>
  <c r="DB29" i="3"/>
  <c r="DC29" i="3"/>
  <c r="A30" i="3"/>
  <c r="Y30" i="3"/>
  <c r="CX30" i="3" s="1"/>
  <c r="DF30" i="3" s="1"/>
  <c r="CW30" i="3"/>
  <c r="CY30" i="3"/>
  <c r="CZ30" i="3"/>
  <c r="DA30" i="3"/>
  <c r="DB30" i="3"/>
  <c r="DC30" i="3"/>
  <c r="A31" i="3"/>
  <c r="Y31" i="3"/>
  <c r="CX31" i="3"/>
  <c r="DG31" i="3" s="1"/>
  <c r="CY31" i="3"/>
  <c r="CZ31" i="3"/>
  <c r="DB31" i="3" s="1"/>
  <c r="DA31" i="3"/>
  <c r="DC31" i="3"/>
  <c r="A32" i="3"/>
  <c r="CX32" i="3"/>
  <c r="CY32" i="3"/>
  <c r="CZ32" i="3"/>
  <c r="DA32" i="3"/>
  <c r="DB32" i="3"/>
  <c r="DC32" i="3"/>
  <c r="A33" i="3"/>
  <c r="CX33" i="3"/>
  <c r="CY33" i="3"/>
  <c r="CZ33" i="3"/>
  <c r="DA33" i="3"/>
  <c r="DB33" i="3"/>
  <c r="DC33" i="3"/>
  <c r="A34" i="3"/>
  <c r="CX34" i="3"/>
  <c r="CY34" i="3"/>
  <c r="CZ34" i="3"/>
  <c r="DB34" i="3" s="1"/>
  <c r="DA34" i="3"/>
  <c r="DC34" i="3"/>
  <c r="A35" i="3"/>
  <c r="Y35" i="3"/>
  <c r="CX35" i="3"/>
  <c r="DG35" i="3" s="1"/>
  <c r="CY35" i="3"/>
  <c r="CZ35" i="3"/>
  <c r="DB35" i="3" s="1"/>
  <c r="DA35" i="3"/>
  <c r="DC35" i="3"/>
  <c r="A36" i="3"/>
  <c r="Y36" i="3"/>
  <c r="CX36" i="3"/>
  <c r="DF36" i="3" s="1"/>
  <c r="DJ36" i="3" s="1"/>
  <c r="CY36" i="3"/>
  <c r="CZ36" i="3"/>
  <c r="DB36" i="3" s="1"/>
  <c r="DA36" i="3"/>
  <c r="DC36" i="3"/>
  <c r="A37" i="3"/>
  <c r="Y37" i="3"/>
  <c r="CU37" i="3"/>
  <c r="CV37" i="3"/>
  <c r="CX37" i="3"/>
  <c r="DG37" i="3" s="1"/>
  <c r="CY37" i="3"/>
  <c r="CZ37" i="3"/>
  <c r="DB37" i="3" s="1"/>
  <c r="DA37" i="3"/>
  <c r="DC37" i="3"/>
  <c r="A38" i="3"/>
  <c r="Y38" i="3"/>
  <c r="CX38" i="3" s="1"/>
  <c r="CY38" i="3"/>
  <c r="CZ38" i="3"/>
  <c r="DA38" i="3"/>
  <c r="DB38" i="3"/>
  <c r="DC38" i="3"/>
  <c r="A39" i="3"/>
  <c r="Y39" i="3"/>
  <c r="CX39" i="3" s="1"/>
  <c r="DG39" i="3" s="1"/>
  <c r="CY39" i="3"/>
  <c r="CZ39" i="3"/>
  <c r="DA39" i="3"/>
  <c r="DB39" i="3"/>
  <c r="DC39" i="3"/>
  <c r="A40" i="3"/>
  <c r="Y40" i="3"/>
  <c r="CW40" i="3"/>
  <c r="CX40" i="3"/>
  <c r="DF40" i="3" s="1"/>
  <c r="CY40" i="3"/>
  <c r="CZ40" i="3"/>
  <c r="DB40" i="3" s="1"/>
  <c r="DA40" i="3"/>
  <c r="DC40" i="3"/>
  <c r="A41" i="3"/>
  <c r="Y41" i="3"/>
  <c r="CW41" i="3"/>
  <c r="CX41" i="3"/>
  <c r="DF41" i="3" s="1"/>
  <c r="CY41" i="3"/>
  <c r="CZ41" i="3"/>
  <c r="DB41" i="3" s="1"/>
  <c r="DA41" i="3"/>
  <c r="DC41" i="3"/>
  <c r="A42" i="3"/>
  <c r="Y42" i="3"/>
  <c r="CW42" i="3"/>
  <c r="CX42" i="3"/>
  <c r="DF42" i="3" s="1"/>
  <c r="CY42" i="3"/>
  <c r="CZ42" i="3"/>
  <c r="DA42" i="3"/>
  <c r="DB42" i="3"/>
  <c r="DC42" i="3"/>
  <c r="A43" i="3"/>
  <c r="CX43" i="3"/>
  <c r="CY43" i="3"/>
  <c r="CZ43" i="3"/>
  <c r="DA43" i="3"/>
  <c r="DB43" i="3"/>
  <c r="DC43" i="3"/>
  <c r="A44" i="3"/>
  <c r="CX44" i="3"/>
  <c r="CY44" i="3"/>
  <c r="CZ44" i="3"/>
  <c r="DB44" i="3" s="1"/>
  <c r="DA44" i="3"/>
  <c r="DC44" i="3"/>
  <c r="A45" i="3"/>
  <c r="CX45" i="3"/>
  <c r="CY45" i="3"/>
  <c r="CZ45" i="3"/>
  <c r="DA45" i="3"/>
  <c r="DB45" i="3"/>
  <c r="DC45" i="3"/>
  <c r="A46" i="3"/>
  <c r="CX46" i="3"/>
  <c r="CY46" i="3"/>
  <c r="CZ46" i="3"/>
  <c r="DA46" i="3"/>
  <c r="DB46" i="3"/>
  <c r="DC46" i="3"/>
  <c r="A47" i="3"/>
  <c r="CX47" i="3"/>
  <c r="CY47" i="3"/>
  <c r="CZ47" i="3"/>
  <c r="DA47" i="3"/>
  <c r="DB47" i="3"/>
  <c r="DC47" i="3"/>
  <c r="A48" i="3"/>
  <c r="Y48" i="3"/>
  <c r="CX48" i="3" s="1"/>
  <c r="DF48" i="3" s="1"/>
  <c r="DJ48" i="3" s="1"/>
  <c r="CY48" i="3"/>
  <c r="CZ48" i="3"/>
  <c r="DA48" i="3"/>
  <c r="DB48" i="3"/>
  <c r="DC48" i="3"/>
  <c r="A49" i="3"/>
  <c r="Y49" i="3"/>
  <c r="CX49" i="3"/>
  <c r="DG49" i="3" s="1"/>
  <c r="CY49" i="3"/>
  <c r="CZ49" i="3"/>
  <c r="DB49" i="3" s="1"/>
  <c r="DA49" i="3"/>
  <c r="DC49" i="3"/>
  <c r="A50" i="3"/>
  <c r="Y50" i="3"/>
  <c r="CU50" i="3"/>
  <c r="CV50" i="3"/>
  <c r="CX50" i="3"/>
  <c r="DF50" i="3" s="1"/>
  <c r="CY50" i="3"/>
  <c r="CZ50" i="3"/>
  <c r="DB50" i="3" s="1"/>
  <c r="DA50" i="3"/>
  <c r="DC50" i="3"/>
  <c r="A51" i="3"/>
  <c r="Y51" i="3"/>
  <c r="CX51" i="3"/>
  <c r="DG51" i="3" s="1"/>
  <c r="CY51" i="3"/>
  <c r="CZ51" i="3"/>
  <c r="DB51" i="3" s="1"/>
  <c r="DA51" i="3"/>
  <c r="DC51" i="3"/>
  <c r="A52" i="3"/>
  <c r="Y52" i="3"/>
  <c r="CW52" i="3" s="1"/>
  <c r="CY52" i="3"/>
  <c r="CZ52" i="3"/>
  <c r="DA52" i="3"/>
  <c r="DB52" i="3"/>
  <c r="DC52" i="3"/>
  <c r="A53" i="3"/>
  <c r="Y53" i="3"/>
  <c r="CW53" i="3" s="1"/>
  <c r="CY53" i="3"/>
  <c r="CZ53" i="3"/>
  <c r="DB53" i="3" s="1"/>
  <c r="DA53" i="3"/>
  <c r="DC53" i="3"/>
  <c r="A54" i="3"/>
  <c r="Y54" i="3"/>
  <c r="CW54" i="3" s="1"/>
  <c r="CX54" i="3"/>
  <c r="CY54" i="3"/>
  <c r="CZ54" i="3"/>
  <c r="DB54" i="3" s="1"/>
  <c r="DA54" i="3"/>
  <c r="DC54" i="3"/>
  <c r="A55" i="3"/>
  <c r="Y55" i="3"/>
  <c r="CY55" i="3"/>
  <c r="CZ55" i="3"/>
  <c r="DB55" i="3" s="1"/>
  <c r="DA55" i="3"/>
  <c r="DC55" i="3"/>
  <c r="A56" i="3"/>
  <c r="CX56" i="3"/>
  <c r="CY56" i="3"/>
  <c r="CZ56" i="3"/>
  <c r="DA56" i="3"/>
  <c r="DB56" i="3"/>
  <c r="DC56" i="3"/>
  <c r="A57" i="3"/>
  <c r="CX57" i="3"/>
  <c r="CY57" i="3"/>
  <c r="CZ57" i="3"/>
  <c r="DB57" i="3" s="1"/>
  <c r="DA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B59" i="3" s="1"/>
  <c r="DA59" i="3"/>
  <c r="DC59" i="3"/>
  <c r="A60" i="3"/>
  <c r="Y60" i="3"/>
  <c r="CX60" i="3"/>
  <c r="DF60" i="3" s="1"/>
  <c r="DJ60" i="3" s="1"/>
  <c r="CY60" i="3"/>
  <c r="CZ60" i="3"/>
  <c r="DA60" i="3"/>
  <c r="DB60" i="3"/>
  <c r="DC60" i="3"/>
  <c r="A61" i="3"/>
  <c r="CX61" i="3"/>
  <c r="CY61" i="3"/>
  <c r="CZ61" i="3"/>
  <c r="DA61" i="3"/>
  <c r="DB61" i="3"/>
  <c r="DC61" i="3"/>
  <c r="A62" i="3"/>
  <c r="Y62" i="3"/>
  <c r="CX62" i="3" s="1"/>
  <c r="CY62" i="3"/>
  <c r="CZ62" i="3"/>
  <c r="DB62" i="3" s="1"/>
  <c r="DA62" i="3"/>
  <c r="DC62" i="3"/>
  <c r="A63" i="3"/>
  <c r="Y63" i="3"/>
  <c r="CU63" i="3"/>
  <c r="CV63" i="3"/>
  <c r="CX63" i="3"/>
  <c r="CY63" i="3"/>
  <c r="CZ63" i="3"/>
  <c r="DA63" i="3"/>
  <c r="DB63" i="3"/>
  <c r="DC63" i="3"/>
  <c r="A64" i="3"/>
  <c r="Y64" i="3"/>
  <c r="CX64" i="3" s="1"/>
  <c r="DF64" i="3" s="1"/>
  <c r="CY64" i="3"/>
  <c r="CZ64" i="3"/>
  <c r="DA64" i="3"/>
  <c r="DB64" i="3"/>
  <c r="DC64" i="3"/>
  <c r="A65" i="3"/>
  <c r="Y65" i="3"/>
  <c r="CW65" i="3"/>
  <c r="CX65" i="3"/>
  <c r="DF65" i="3" s="1"/>
  <c r="CY65" i="3"/>
  <c r="CZ65" i="3"/>
  <c r="DA65" i="3"/>
  <c r="DB65" i="3"/>
  <c r="DC65" i="3"/>
  <c r="A66" i="3"/>
  <c r="Y66" i="3"/>
  <c r="CW66" i="3"/>
  <c r="CX66" i="3"/>
  <c r="DF66" i="3" s="1"/>
  <c r="CY66" i="3"/>
  <c r="CZ66" i="3"/>
  <c r="DB66" i="3" s="1"/>
  <c r="DA66" i="3"/>
  <c r="DC66" i="3"/>
  <c r="A67" i="3"/>
  <c r="CX67" i="3"/>
  <c r="CY67" i="3"/>
  <c r="CZ67" i="3"/>
  <c r="DB67" i="3" s="1"/>
  <c r="DA67" i="3"/>
  <c r="DC67" i="3"/>
  <c r="A68" i="3"/>
  <c r="CX68" i="3"/>
  <c r="CY68" i="3"/>
  <c r="CZ68" i="3"/>
  <c r="DA68" i="3"/>
  <c r="DB68" i="3"/>
  <c r="DC68" i="3"/>
  <c r="A69" i="3"/>
  <c r="Y69" i="3"/>
  <c r="CX69" i="3"/>
  <c r="CY69" i="3"/>
  <c r="CZ69" i="3"/>
  <c r="DB69" i="3" s="1"/>
  <c r="DA69" i="3"/>
  <c r="DC69" i="3"/>
  <c r="A70" i="3"/>
  <c r="Y70" i="3"/>
  <c r="CU70" i="3"/>
  <c r="CY70" i="3"/>
  <c r="CZ70" i="3"/>
  <c r="DA70" i="3"/>
  <c r="DB70" i="3"/>
  <c r="DC70" i="3"/>
  <c r="A71" i="3"/>
  <c r="Y71" i="3"/>
  <c r="CX71" i="3" s="1"/>
  <c r="CY71" i="3"/>
  <c r="CZ71" i="3"/>
  <c r="DA71" i="3"/>
  <c r="DB71" i="3"/>
  <c r="DC71" i="3"/>
  <c r="A72" i="3"/>
  <c r="Y72" i="3"/>
  <c r="CW72" i="3" s="1"/>
  <c r="CX72" i="3"/>
  <c r="DG72" i="3" s="1"/>
  <c r="CY72" i="3"/>
  <c r="CZ72" i="3"/>
  <c r="DB72" i="3" s="1"/>
  <c r="DA72" i="3"/>
  <c r="DC72" i="3"/>
  <c r="A73" i="3"/>
  <c r="Y73" i="3"/>
  <c r="CW73" i="3"/>
  <c r="CX73" i="3"/>
  <c r="CY73" i="3"/>
  <c r="CZ73" i="3"/>
  <c r="DB73" i="3" s="1"/>
  <c r="DA73" i="3"/>
  <c r="DC73" i="3"/>
  <c r="A74" i="3"/>
  <c r="Y74" i="3"/>
  <c r="CY74" i="3"/>
  <c r="CZ74" i="3"/>
  <c r="DB74" i="3" s="1"/>
  <c r="DA74" i="3"/>
  <c r="DC74" i="3"/>
  <c r="A75" i="3"/>
  <c r="CX75" i="3"/>
  <c r="CY75" i="3"/>
  <c r="CZ75" i="3"/>
  <c r="DA75" i="3"/>
  <c r="DB75" i="3"/>
  <c r="DC75" i="3"/>
  <c r="A76" i="3"/>
  <c r="CX76" i="3"/>
  <c r="CY76" i="3"/>
  <c r="CZ76" i="3"/>
  <c r="DB76" i="3" s="1"/>
  <c r="DA76" i="3"/>
  <c r="DC76" i="3"/>
  <c r="A77" i="3"/>
  <c r="Y77" i="3"/>
  <c r="CX77" i="3" s="1"/>
  <c r="DF77" i="3" s="1"/>
  <c r="DJ77" i="3" s="1"/>
  <c r="CY77" i="3"/>
  <c r="CZ77" i="3"/>
  <c r="DB77" i="3" s="1"/>
  <c r="DA77" i="3"/>
  <c r="DC77" i="3"/>
  <c r="A78" i="3"/>
  <c r="Y78" i="3"/>
  <c r="CU78" i="3"/>
  <c r="CV78" i="3"/>
  <c r="CX78" i="3"/>
  <c r="CY78" i="3"/>
  <c r="CZ78" i="3"/>
  <c r="DA78" i="3"/>
  <c r="DB78" i="3"/>
  <c r="DC78" i="3"/>
  <c r="A79" i="3"/>
  <c r="Y79" i="3"/>
  <c r="CX79" i="3" s="1"/>
  <c r="DG79" i="3" s="1"/>
  <c r="CY79" i="3"/>
  <c r="CZ79" i="3"/>
  <c r="DB79" i="3" s="1"/>
  <c r="DA79" i="3"/>
  <c r="DC79" i="3"/>
  <c r="A80" i="3"/>
  <c r="Y80" i="3"/>
  <c r="CW80" i="3" s="1"/>
  <c r="CX80" i="3"/>
  <c r="DF80" i="3" s="1"/>
  <c r="CY80" i="3"/>
  <c r="CZ80" i="3"/>
  <c r="DA80" i="3"/>
  <c r="DB80" i="3"/>
  <c r="DC80" i="3"/>
  <c r="A81" i="3"/>
  <c r="Y81" i="3"/>
  <c r="CX81" i="3" s="1"/>
  <c r="DG81" i="3" s="1"/>
  <c r="CW81" i="3"/>
  <c r="CY81" i="3"/>
  <c r="CZ81" i="3"/>
  <c r="DB81" i="3" s="1"/>
  <c r="DA81" i="3"/>
  <c r="DC81" i="3"/>
  <c r="A82" i="3"/>
  <c r="Y82" i="3"/>
  <c r="CW82" i="3"/>
  <c r="CX82" i="3"/>
  <c r="DF82" i="3" s="1"/>
  <c r="CY82" i="3"/>
  <c r="CZ82" i="3"/>
  <c r="DA82" i="3"/>
  <c r="DB82" i="3"/>
  <c r="DC82" i="3"/>
  <c r="A83" i="3"/>
  <c r="CX83" i="3"/>
  <c r="CY83" i="3"/>
  <c r="CZ83" i="3"/>
  <c r="DA83" i="3"/>
  <c r="DB83" i="3"/>
  <c r="DC83" i="3"/>
  <c r="A84" i="3"/>
  <c r="CX84" i="3"/>
  <c r="CY84" i="3"/>
  <c r="CZ84" i="3"/>
  <c r="DB84" i="3" s="1"/>
  <c r="DA84" i="3"/>
  <c r="DC84" i="3"/>
  <c r="A85" i="3"/>
  <c r="Y85" i="3"/>
  <c r="CX85" i="3"/>
  <c r="DG85" i="3" s="1"/>
  <c r="CY85" i="3"/>
  <c r="CZ85" i="3"/>
  <c r="DB85" i="3" s="1"/>
  <c r="DA85" i="3"/>
  <c r="DC85" i="3"/>
  <c r="A86" i="3"/>
  <c r="Y86" i="3"/>
  <c r="CU86" i="3"/>
  <c r="CV86" i="3"/>
  <c r="CX86" i="3"/>
  <c r="DF86" i="3" s="1"/>
  <c r="CY86" i="3"/>
  <c r="CZ86" i="3"/>
  <c r="DB86" i="3" s="1"/>
  <c r="DA86" i="3"/>
  <c r="DC86" i="3"/>
  <c r="A87" i="3"/>
  <c r="Y87" i="3"/>
  <c r="CX87" i="3"/>
  <c r="DG87" i="3" s="1"/>
  <c r="CY87" i="3"/>
  <c r="CZ87" i="3"/>
  <c r="DB87" i="3" s="1"/>
  <c r="DA87" i="3"/>
  <c r="DC87" i="3"/>
  <c r="A88" i="3"/>
  <c r="Y88" i="3"/>
  <c r="CX88" i="3" s="1"/>
  <c r="CW88" i="3"/>
  <c r="CY88" i="3"/>
  <c r="CZ88" i="3"/>
  <c r="DA88" i="3"/>
  <c r="DB88" i="3"/>
  <c r="DC88" i="3"/>
  <c r="A89" i="3"/>
  <c r="Y89" i="3"/>
  <c r="CW89" i="3" s="1"/>
  <c r="CX89" i="3"/>
  <c r="DF89" i="3" s="1"/>
  <c r="CY89" i="3"/>
  <c r="CZ89" i="3"/>
  <c r="DB89" i="3" s="1"/>
  <c r="DA89" i="3"/>
  <c r="DC89" i="3"/>
  <c r="A90" i="3"/>
  <c r="Y90" i="3"/>
  <c r="CX90" i="3"/>
  <c r="CY90" i="3"/>
  <c r="CZ90" i="3"/>
  <c r="DA90" i="3"/>
  <c r="DB90" i="3"/>
  <c r="DC90" i="3"/>
  <c r="A91" i="3"/>
  <c r="CX91" i="3"/>
  <c r="CY91" i="3"/>
  <c r="CZ91" i="3"/>
  <c r="DA91" i="3"/>
  <c r="DB91" i="3"/>
  <c r="DC91" i="3"/>
  <c r="A92" i="3"/>
  <c r="CX92" i="3"/>
  <c r="CY92" i="3"/>
  <c r="CZ92" i="3"/>
  <c r="DB92" i="3" s="1"/>
  <c r="DA92" i="3"/>
  <c r="DC92" i="3"/>
  <c r="A93" i="3"/>
  <c r="CX93" i="3"/>
  <c r="CY93" i="3"/>
  <c r="CZ93" i="3"/>
  <c r="DB93" i="3" s="1"/>
  <c r="DA93" i="3"/>
  <c r="DC93" i="3"/>
  <c r="A94" i="3"/>
  <c r="Y94" i="3"/>
  <c r="CX94" i="3" s="1"/>
  <c r="CY94" i="3"/>
  <c r="CZ94" i="3"/>
  <c r="DA94" i="3"/>
  <c r="DB94" i="3"/>
  <c r="DC94" i="3"/>
  <c r="A95" i="3"/>
  <c r="Y95" i="3"/>
  <c r="CX95" i="3"/>
  <c r="DF95" i="3" s="1"/>
  <c r="DJ95" i="3" s="1"/>
  <c r="CY95" i="3"/>
  <c r="CZ95" i="3"/>
  <c r="DB95" i="3" s="1"/>
  <c r="DA95" i="3"/>
  <c r="DC95" i="3"/>
  <c r="A96" i="3"/>
  <c r="Y96" i="3"/>
  <c r="CX96" i="3" s="1"/>
  <c r="CU96" i="3"/>
  <c r="CV96" i="3"/>
  <c r="CY96" i="3"/>
  <c r="CZ96" i="3"/>
  <c r="DB96" i="3" s="1"/>
  <c r="DA96" i="3"/>
  <c r="DC96" i="3"/>
  <c r="A97" i="3"/>
  <c r="Y97" i="3"/>
  <c r="CX97" i="3"/>
  <c r="DG97" i="3" s="1"/>
  <c r="CY97" i="3"/>
  <c r="CZ97" i="3"/>
  <c r="DA97" i="3"/>
  <c r="DB97" i="3"/>
  <c r="DC97" i="3"/>
  <c r="A98" i="3"/>
  <c r="Y98" i="3"/>
  <c r="CW98" i="3" s="1"/>
  <c r="CY98" i="3"/>
  <c r="CZ98" i="3"/>
  <c r="DB98" i="3" s="1"/>
  <c r="DA98" i="3"/>
  <c r="DC98" i="3"/>
  <c r="A99" i="3"/>
  <c r="Y99" i="3"/>
  <c r="CW99" i="3" s="1"/>
  <c r="CX99" i="3"/>
  <c r="DF99" i="3" s="1"/>
  <c r="CY99" i="3"/>
  <c r="CZ99" i="3"/>
  <c r="DA99" i="3"/>
  <c r="DB99" i="3"/>
  <c r="DC99" i="3"/>
  <c r="A100" i="3"/>
  <c r="Y100" i="3"/>
  <c r="CX100" i="3" s="1"/>
  <c r="CY100" i="3"/>
  <c r="CZ100" i="3"/>
  <c r="DA100" i="3"/>
  <c r="DB100" i="3"/>
  <c r="DC100" i="3"/>
  <c r="A101" i="3"/>
  <c r="CX101" i="3"/>
  <c r="CY101" i="3"/>
  <c r="CZ101" i="3"/>
  <c r="DB101" i="3" s="1"/>
  <c r="DA101" i="3"/>
  <c r="DC101" i="3"/>
  <c r="A102" i="3"/>
  <c r="CX102" i="3"/>
  <c r="CY102" i="3"/>
  <c r="CZ102" i="3"/>
  <c r="DB102" i="3" s="1"/>
  <c r="DA102" i="3"/>
  <c r="DC102" i="3"/>
  <c r="A103" i="3"/>
  <c r="CX103" i="3"/>
  <c r="CY103" i="3"/>
  <c r="CZ103" i="3"/>
  <c r="DA103" i="3"/>
  <c r="DB103" i="3"/>
  <c r="DC103" i="3"/>
  <c r="A104" i="3"/>
  <c r="Y104" i="3"/>
  <c r="CX104" i="3" s="1"/>
  <c r="DG104" i="3" s="1"/>
  <c r="CY104" i="3"/>
  <c r="CZ104" i="3"/>
  <c r="DB104" i="3" s="1"/>
  <c r="DA104" i="3"/>
  <c r="DC104" i="3"/>
  <c r="A105" i="3"/>
  <c r="Y105" i="3"/>
  <c r="CX105" i="3"/>
  <c r="DG105" i="3" s="1"/>
  <c r="CY105" i="3"/>
  <c r="CZ105" i="3"/>
  <c r="DB105" i="3" s="1"/>
  <c r="DA105" i="3"/>
  <c r="DC105" i="3"/>
  <c r="A106" i="3"/>
  <c r="Y106" i="3"/>
  <c r="CX106" i="3" s="1"/>
  <c r="CU106" i="3"/>
  <c r="CV106" i="3"/>
  <c r="CY106" i="3"/>
  <c r="CZ106" i="3"/>
  <c r="DA106" i="3"/>
  <c r="DB106" i="3"/>
  <c r="DC106" i="3"/>
  <c r="A107" i="3"/>
  <c r="Y107" i="3"/>
  <c r="CX107" i="3" s="1"/>
  <c r="DF107" i="3" s="1"/>
  <c r="CY107" i="3"/>
  <c r="CZ107" i="3"/>
  <c r="DB107" i="3" s="1"/>
  <c r="DA107" i="3"/>
  <c r="DC107" i="3"/>
  <c r="A108" i="3"/>
  <c r="Y108" i="3"/>
  <c r="CW108" i="3" s="1"/>
  <c r="CX108" i="3"/>
  <c r="CY108" i="3"/>
  <c r="CZ108" i="3"/>
  <c r="DA108" i="3"/>
  <c r="DB108" i="3"/>
  <c r="DC108" i="3"/>
  <c r="A109" i="3"/>
  <c r="Y109" i="3"/>
  <c r="CW109" i="3" s="1"/>
  <c r="CY109" i="3"/>
  <c r="CZ109" i="3"/>
  <c r="DB109" i="3" s="1"/>
  <c r="DA109" i="3"/>
  <c r="DC109" i="3"/>
  <c r="A110" i="3"/>
  <c r="Y110" i="3"/>
  <c r="CW110" i="3" s="1"/>
  <c r="CX110" i="3"/>
  <c r="DG110" i="3" s="1"/>
  <c r="CY110" i="3"/>
  <c r="CZ110" i="3"/>
  <c r="DA110" i="3"/>
  <c r="DB110" i="3"/>
  <c r="DC110" i="3"/>
  <c r="A111" i="3"/>
  <c r="Y111" i="3"/>
  <c r="CY111" i="3"/>
  <c r="CZ111" i="3"/>
  <c r="DB111" i="3" s="1"/>
  <c r="DA111" i="3"/>
  <c r="DC111" i="3"/>
  <c r="A112" i="3"/>
  <c r="CX112" i="3"/>
  <c r="CY112" i="3"/>
  <c r="CZ112" i="3"/>
  <c r="DB112" i="3" s="1"/>
  <c r="DA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B114" i="3" s="1"/>
  <c r="DA114" i="3"/>
  <c r="DC114" i="3"/>
  <c r="A115" i="3"/>
  <c r="CX115" i="3"/>
  <c r="CY115" i="3"/>
  <c r="CZ115" i="3"/>
  <c r="DB115" i="3" s="1"/>
  <c r="DA115" i="3"/>
  <c r="DC115" i="3"/>
  <c r="A116" i="3"/>
  <c r="CX116" i="3"/>
  <c r="CY116" i="3"/>
  <c r="CZ116" i="3"/>
  <c r="DB116" i="3" s="1"/>
  <c r="DA116" i="3"/>
  <c r="DC116" i="3"/>
  <c r="A117" i="3"/>
  <c r="Y117" i="3"/>
  <c r="CX117" i="3"/>
  <c r="CY117" i="3"/>
  <c r="CZ117" i="3"/>
  <c r="DA117" i="3"/>
  <c r="DB117" i="3"/>
  <c r="DC117" i="3"/>
  <c r="A118" i="3"/>
  <c r="Y118" i="3"/>
  <c r="CX118" i="3" s="1"/>
  <c r="DG118" i="3" s="1"/>
  <c r="CY118" i="3"/>
  <c r="CZ118" i="3"/>
  <c r="DA118" i="3"/>
  <c r="DB118" i="3"/>
  <c r="DC118" i="3"/>
  <c r="A119" i="3"/>
  <c r="Y119" i="3"/>
  <c r="CV119" i="3" s="1"/>
  <c r="CU119" i="3"/>
  <c r="CX119" i="3"/>
  <c r="CY119" i="3"/>
  <c r="CZ119" i="3"/>
  <c r="DA119" i="3"/>
  <c r="DB119" i="3"/>
  <c r="DC119" i="3"/>
  <c r="A120" i="3"/>
  <c r="Y120" i="3"/>
  <c r="CX120" i="3" s="1"/>
  <c r="CY120" i="3"/>
  <c r="CZ120" i="3"/>
  <c r="DB120" i="3" s="1"/>
  <c r="DA120" i="3"/>
  <c r="DC120" i="3"/>
  <c r="A121" i="3"/>
  <c r="Y121" i="3"/>
  <c r="CX121" i="3" s="1"/>
  <c r="CW121" i="3"/>
  <c r="CY121" i="3"/>
  <c r="CZ121" i="3"/>
  <c r="DB121" i="3" s="1"/>
  <c r="DA121" i="3"/>
  <c r="DC121" i="3"/>
  <c r="A122" i="3"/>
  <c r="Y122" i="3"/>
  <c r="CX122" i="3" s="1"/>
  <c r="CW122" i="3"/>
  <c r="CY122" i="3"/>
  <c r="CZ122" i="3"/>
  <c r="DA122" i="3"/>
  <c r="DB122" i="3"/>
  <c r="DC122" i="3"/>
  <c r="A123" i="3"/>
  <c r="Y123" i="3"/>
  <c r="CY123" i="3"/>
  <c r="CZ123" i="3"/>
  <c r="DA123" i="3"/>
  <c r="DB123" i="3"/>
  <c r="DC123" i="3"/>
  <c r="A124" i="3"/>
  <c r="Y124" i="3"/>
  <c r="CW124" i="3"/>
  <c r="CX124" i="3"/>
  <c r="DG124" i="3" s="1"/>
  <c r="CY124" i="3"/>
  <c r="CZ124" i="3"/>
  <c r="DB124" i="3" s="1"/>
  <c r="DA124" i="3"/>
  <c r="DC124" i="3"/>
  <c r="A125" i="3"/>
  <c r="CX125" i="3"/>
  <c r="CY125" i="3"/>
  <c r="CZ125" i="3"/>
  <c r="DB125" i="3" s="1"/>
  <c r="DA125" i="3"/>
  <c r="DC125" i="3"/>
  <c r="A126" i="3"/>
  <c r="CX126" i="3"/>
  <c r="CY126" i="3"/>
  <c r="CZ126" i="3"/>
  <c r="DA126" i="3"/>
  <c r="DB126" i="3"/>
  <c r="DC126" i="3"/>
  <c r="A127" i="3"/>
  <c r="CX127" i="3"/>
  <c r="CY127" i="3"/>
  <c r="CZ127" i="3"/>
  <c r="DA127" i="3"/>
  <c r="DB127" i="3"/>
  <c r="DC127" i="3"/>
  <c r="A128" i="3"/>
  <c r="CX128" i="3"/>
  <c r="CY128" i="3"/>
  <c r="CZ128" i="3"/>
  <c r="DA128" i="3"/>
  <c r="DB128" i="3"/>
  <c r="DC128" i="3"/>
  <c r="A129" i="3"/>
  <c r="Y129" i="3"/>
  <c r="CX129" i="3" s="1"/>
  <c r="CY129" i="3"/>
  <c r="CZ129" i="3"/>
  <c r="DB129" i="3" s="1"/>
  <c r="DA129" i="3"/>
  <c r="DC129" i="3"/>
  <c r="A130" i="3"/>
  <c r="CX130" i="3"/>
  <c r="CY130" i="3"/>
  <c r="CZ130" i="3"/>
  <c r="DB130" i="3" s="1"/>
  <c r="DA130" i="3"/>
  <c r="DC130" i="3"/>
  <c r="A131" i="3"/>
  <c r="Y131" i="3"/>
  <c r="CX131" i="3"/>
  <c r="DF131" i="3" s="1"/>
  <c r="DJ131" i="3" s="1"/>
  <c r="CY131" i="3"/>
  <c r="CZ131" i="3"/>
  <c r="DB131" i="3" s="1"/>
  <c r="DA131" i="3"/>
  <c r="DC131" i="3"/>
  <c r="A132" i="3"/>
  <c r="Y132" i="3"/>
  <c r="CX132" i="3" s="1"/>
  <c r="CU132" i="3"/>
  <c r="CY132" i="3"/>
  <c r="CZ132" i="3"/>
  <c r="DA132" i="3"/>
  <c r="DB132" i="3"/>
  <c r="DC132" i="3"/>
  <c r="A133" i="3"/>
  <c r="Y133" i="3"/>
  <c r="CX133" i="3"/>
  <c r="DG133" i="3" s="1"/>
  <c r="CY133" i="3"/>
  <c r="CZ133" i="3"/>
  <c r="DA133" i="3"/>
  <c r="DB133" i="3"/>
  <c r="DC133" i="3"/>
  <c r="A134" i="3"/>
  <c r="Y134" i="3"/>
  <c r="CW134" i="3" s="1"/>
  <c r="CY134" i="3"/>
  <c r="CZ134" i="3"/>
  <c r="DA134" i="3"/>
  <c r="DB134" i="3"/>
  <c r="DC134" i="3"/>
  <c r="A135" i="3"/>
  <c r="Y135" i="3"/>
  <c r="CW135" i="3" s="1"/>
  <c r="CX135" i="3"/>
  <c r="CY135" i="3"/>
  <c r="CZ135" i="3"/>
  <c r="DA135" i="3"/>
  <c r="DB135" i="3"/>
  <c r="DC135" i="3"/>
  <c r="A136" i="3"/>
  <c r="CX136" i="3"/>
  <c r="CY136" i="3"/>
  <c r="CZ136" i="3"/>
  <c r="DB136" i="3" s="1"/>
  <c r="DA136" i="3"/>
  <c r="DC136" i="3"/>
  <c r="A137" i="3"/>
  <c r="CX137" i="3"/>
  <c r="CY137" i="3"/>
  <c r="CZ137" i="3"/>
  <c r="DB137" i="3" s="1"/>
  <c r="DA137" i="3"/>
  <c r="DC137" i="3"/>
  <c r="A138" i="3"/>
  <c r="Y138" i="3"/>
  <c r="CX138" i="3" s="1"/>
  <c r="CY138" i="3"/>
  <c r="CZ138" i="3"/>
  <c r="DA138" i="3"/>
  <c r="DB138" i="3"/>
  <c r="DC138" i="3"/>
  <c r="A139" i="3"/>
  <c r="Y139" i="3"/>
  <c r="CU139" i="3"/>
  <c r="CV139" i="3"/>
  <c r="CX139" i="3"/>
  <c r="CY139" i="3"/>
  <c r="CZ139" i="3"/>
  <c r="DA139" i="3"/>
  <c r="DB139" i="3"/>
  <c r="DC139" i="3"/>
  <c r="A140" i="3"/>
  <c r="Y140" i="3"/>
  <c r="CX140" i="3" s="1"/>
  <c r="DG140" i="3" s="1"/>
  <c r="CY140" i="3"/>
  <c r="CZ140" i="3"/>
  <c r="DB140" i="3" s="1"/>
  <c r="DA140" i="3"/>
  <c r="DC140" i="3"/>
  <c r="A141" i="3"/>
  <c r="Y141" i="3"/>
  <c r="CX141" i="3" s="1"/>
  <c r="CW141" i="3"/>
  <c r="CY141" i="3"/>
  <c r="CZ141" i="3"/>
  <c r="DA141" i="3"/>
  <c r="DB141" i="3"/>
  <c r="DC141" i="3"/>
  <c r="A142" i="3"/>
  <c r="Y142" i="3"/>
  <c r="CX142" i="3" s="1"/>
  <c r="CY142" i="3"/>
  <c r="CZ142" i="3"/>
  <c r="DA142" i="3"/>
  <c r="DB142" i="3"/>
  <c r="DC142" i="3"/>
  <c r="A143" i="3"/>
  <c r="Y143" i="3"/>
  <c r="CW143" i="3"/>
  <c r="CX143" i="3"/>
  <c r="DF143" i="3" s="1"/>
  <c r="CY143" i="3"/>
  <c r="CZ143" i="3"/>
  <c r="DB143" i="3" s="1"/>
  <c r="DA143" i="3"/>
  <c r="DC143" i="3"/>
  <c r="A144" i="3"/>
  <c r="CX144" i="3"/>
  <c r="CY144" i="3"/>
  <c r="CZ144" i="3"/>
  <c r="DA144" i="3"/>
  <c r="DB144" i="3"/>
  <c r="DC144" i="3"/>
  <c r="A145" i="3"/>
  <c r="CX145" i="3"/>
  <c r="CY145" i="3"/>
  <c r="CZ145" i="3"/>
  <c r="DA145" i="3"/>
  <c r="DB145" i="3"/>
  <c r="DC145" i="3"/>
  <c r="A146" i="3"/>
  <c r="Y146" i="3"/>
  <c r="CX146" i="3"/>
  <c r="DF146" i="3" s="1"/>
  <c r="DJ146" i="3" s="1"/>
  <c r="CY146" i="3"/>
  <c r="CZ146" i="3"/>
  <c r="DB146" i="3" s="1"/>
  <c r="DA146" i="3"/>
  <c r="DC146" i="3"/>
  <c r="A147" i="3"/>
  <c r="Y147" i="3"/>
  <c r="CU147" i="3"/>
  <c r="CV147" i="3"/>
  <c r="CX147" i="3"/>
  <c r="DF147" i="3" s="1"/>
  <c r="CY147" i="3"/>
  <c r="CZ147" i="3"/>
  <c r="DB147" i="3" s="1"/>
  <c r="DA147" i="3"/>
  <c r="DC147" i="3"/>
  <c r="A148" i="3"/>
  <c r="Y148" i="3"/>
  <c r="CX148" i="3"/>
  <c r="CY148" i="3"/>
  <c r="CZ148" i="3"/>
  <c r="DA148" i="3"/>
  <c r="DB148" i="3"/>
  <c r="DC148" i="3"/>
  <c r="A149" i="3"/>
  <c r="Y149" i="3"/>
  <c r="CW149" i="3" s="1"/>
  <c r="CY149" i="3"/>
  <c r="CZ149" i="3"/>
  <c r="DB149" i="3" s="1"/>
  <c r="DA149" i="3"/>
  <c r="DC149" i="3"/>
  <c r="A150" i="3"/>
  <c r="Y150" i="3"/>
  <c r="CW150" i="3" s="1"/>
  <c r="CX150" i="3"/>
  <c r="DF150" i="3" s="1"/>
  <c r="CY150" i="3"/>
  <c r="CZ150" i="3"/>
  <c r="DA150" i="3"/>
  <c r="DB150" i="3"/>
  <c r="DC150" i="3"/>
  <c r="A151" i="3"/>
  <c r="Y151" i="3"/>
  <c r="CW151" i="3" s="1"/>
  <c r="CY151" i="3"/>
  <c r="CZ151" i="3"/>
  <c r="DB151" i="3" s="1"/>
  <c r="DA151" i="3"/>
  <c r="DC151" i="3"/>
  <c r="A152" i="3"/>
  <c r="CX152" i="3"/>
  <c r="CY152" i="3"/>
  <c r="CZ152" i="3"/>
  <c r="DB152" i="3" s="1"/>
  <c r="DA152" i="3"/>
  <c r="DC152" i="3"/>
  <c r="A153" i="3"/>
  <c r="CX153" i="3"/>
  <c r="CY153" i="3"/>
  <c r="CZ153" i="3"/>
  <c r="DA153" i="3"/>
  <c r="DB153" i="3"/>
  <c r="DC153" i="3"/>
  <c r="A154" i="3"/>
  <c r="Y154" i="3"/>
  <c r="CX154" i="3" s="1"/>
  <c r="CY154" i="3"/>
  <c r="CZ154" i="3"/>
  <c r="DA154" i="3"/>
  <c r="DB154" i="3"/>
  <c r="DC154" i="3"/>
  <c r="A155" i="3"/>
  <c r="Y155" i="3"/>
  <c r="CU155" i="3"/>
  <c r="CV155" i="3"/>
  <c r="CX155" i="3"/>
  <c r="CY155" i="3"/>
  <c r="CZ155" i="3"/>
  <c r="DA155" i="3"/>
  <c r="DB155" i="3"/>
  <c r="DC155" i="3"/>
  <c r="A156" i="3"/>
  <c r="Y156" i="3"/>
  <c r="CX156" i="3" s="1"/>
  <c r="CY156" i="3"/>
  <c r="CZ156" i="3"/>
  <c r="DB156" i="3" s="1"/>
  <c r="DA156" i="3"/>
  <c r="DC156" i="3"/>
  <c r="A157" i="3"/>
  <c r="Y157" i="3"/>
  <c r="CW157" i="3" s="1"/>
  <c r="CY157" i="3"/>
  <c r="CZ157" i="3"/>
  <c r="DB157" i="3" s="1"/>
  <c r="DA157" i="3"/>
  <c r="DC157" i="3"/>
  <c r="A158" i="3"/>
  <c r="Y158" i="3"/>
  <c r="CX158" i="3" s="1"/>
  <c r="CW158" i="3"/>
  <c r="CY158" i="3"/>
  <c r="CZ158" i="3"/>
  <c r="DA158" i="3"/>
  <c r="DB158" i="3"/>
  <c r="DC158" i="3"/>
  <c r="A159" i="3"/>
  <c r="Y159" i="3"/>
  <c r="CX159" i="3" s="1"/>
  <c r="CY159" i="3"/>
  <c r="CZ159" i="3"/>
  <c r="DB159" i="3" s="1"/>
  <c r="DA159" i="3"/>
  <c r="DC159" i="3"/>
  <c r="A160" i="3"/>
  <c r="CX160" i="3"/>
  <c r="CY160" i="3"/>
  <c r="CZ160" i="3"/>
  <c r="DB160" i="3" s="1"/>
  <c r="DA160" i="3"/>
  <c r="DC160" i="3"/>
  <c r="A161" i="3"/>
  <c r="CX161" i="3"/>
  <c r="CY161" i="3"/>
  <c r="CZ161" i="3"/>
  <c r="DA161" i="3"/>
  <c r="DB161" i="3"/>
  <c r="DC161" i="3"/>
  <c r="A162" i="3"/>
  <c r="CX162" i="3"/>
  <c r="CY162" i="3"/>
  <c r="CZ162" i="3"/>
  <c r="DB162" i="3" s="1"/>
  <c r="DA162" i="3"/>
  <c r="DC162" i="3"/>
  <c r="A163" i="3"/>
  <c r="Y163" i="3"/>
  <c r="CX163" i="3" s="1"/>
  <c r="CY163" i="3"/>
  <c r="CZ163" i="3"/>
  <c r="DB163" i="3" s="1"/>
  <c r="DA163" i="3"/>
  <c r="DC163" i="3"/>
  <c r="A164" i="3"/>
  <c r="Y164" i="3"/>
  <c r="CX164" i="3"/>
  <c r="DG164" i="3" s="1"/>
  <c r="CY164" i="3"/>
  <c r="CZ164" i="3"/>
  <c r="DB164" i="3" s="1"/>
  <c r="DA164" i="3"/>
  <c r="DC164" i="3"/>
  <c r="A165" i="3"/>
  <c r="Y165" i="3"/>
  <c r="CU165" i="3"/>
  <c r="CV165" i="3"/>
  <c r="CX165" i="3"/>
  <c r="DF165" i="3" s="1"/>
  <c r="CY165" i="3"/>
  <c r="CZ165" i="3"/>
  <c r="DB165" i="3" s="1"/>
  <c r="DA165" i="3"/>
  <c r="DC165" i="3"/>
  <c r="A166" i="3"/>
  <c r="Y166" i="3"/>
  <c r="CX166" i="3"/>
  <c r="DG166" i="3" s="1"/>
  <c r="CY166" i="3"/>
  <c r="CZ166" i="3"/>
  <c r="DB166" i="3" s="1"/>
  <c r="DA166" i="3"/>
  <c r="DC166" i="3"/>
  <c r="A167" i="3"/>
  <c r="Y167" i="3"/>
  <c r="CX167" i="3" s="1"/>
  <c r="CW167" i="3"/>
  <c r="CY167" i="3"/>
  <c r="CZ167" i="3"/>
  <c r="DA167" i="3"/>
  <c r="DB167" i="3"/>
  <c r="DC167" i="3"/>
  <c r="A168" i="3"/>
  <c r="Y168" i="3"/>
  <c r="CW168" i="3" s="1"/>
  <c r="CY168" i="3"/>
  <c r="CZ168" i="3"/>
  <c r="DB168" i="3" s="1"/>
  <c r="DA168" i="3"/>
  <c r="DC168" i="3"/>
  <c r="A169" i="3"/>
  <c r="Y169" i="3"/>
  <c r="CX169" i="3"/>
  <c r="DF169" i="3" s="1"/>
  <c r="CY169" i="3"/>
  <c r="CZ169" i="3"/>
  <c r="DA169" i="3"/>
  <c r="DB169" i="3"/>
  <c r="DC169" i="3"/>
  <c r="A170" i="3"/>
  <c r="CX170" i="3"/>
  <c r="CY170" i="3"/>
  <c r="CZ170" i="3"/>
  <c r="DA170" i="3"/>
  <c r="DB170" i="3"/>
  <c r="DC170" i="3"/>
  <c r="A171" i="3"/>
  <c r="CX171" i="3"/>
  <c r="CY171" i="3"/>
  <c r="CZ171" i="3"/>
  <c r="DB171" i="3" s="1"/>
  <c r="DA171" i="3"/>
  <c r="DC171" i="3"/>
  <c r="A172" i="3"/>
  <c r="CX172" i="3"/>
  <c r="CY172" i="3"/>
  <c r="CZ172" i="3"/>
  <c r="DB172" i="3" s="1"/>
  <c r="DA172" i="3"/>
  <c r="DC172" i="3"/>
  <c r="A173" i="3"/>
  <c r="Y173" i="3"/>
  <c r="CX173" i="3"/>
  <c r="CY173" i="3"/>
  <c r="CZ173" i="3"/>
  <c r="DA173" i="3"/>
  <c r="DB173" i="3"/>
  <c r="DC173" i="3"/>
  <c r="A174" i="3"/>
  <c r="Y174" i="3"/>
  <c r="CX174" i="3" s="1"/>
  <c r="CY174" i="3"/>
  <c r="CZ174" i="3"/>
  <c r="DB174" i="3" s="1"/>
  <c r="DA174" i="3"/>
  <c r="DC174" i="3"/>
  <c r="A175" i="3"/>
  <c r="Y175" i="3"/>
  <c r="CV175" i="3" s="1"/>
  <c r="CU175" i="3"/>
  <c r="CX175" i="3"/>
  <c r="DF175" i="3" s="1"/>
  <c r="CY175" i="3"/>
  <c r="CZ175" i="3"/>
  <c r="DA175" i="3"/>
  <c r="DB175" i="3"/>
  <c r="DC175" i="3"/>
  <c r="A176" i="3"/>
  <c r="Y176" i="3"/>
  <c r="CX176" i="3" s="1"/>
  <c r="CY176" i="3"/>
  <c r="CZ176" i="3"/>
  <c r="DA176" i="3"/>
  <c r="DB176" i="3"/>
  <c r="DC176" i="3"/>
  <c r="A177" i="3"/>
  <c r="Y177" i="3"/>
  <c r="CW177" i="3" s="1"/>
  <c r="CY177" i="3"/>
  <c r="CZ177" i="3"/>
  <c r="DB177" i="3" s="1"/>
  <c r="DA177" i="3"/>
  <c r="DC177" i="3"/>
  <c r="A178" i="3"/>
  <c r="Y178" i="3"/>
  <c r="CW178" i="3"/>
  <c r="CX178" i="3"/>
  <c r="DF178" i="3" s="1"/>
  <c r="CY178" i="3"/>
  <c r="CZ178" i="3"/>
  <c r="DA178" i="3"/>
  <c r="DB178" i="3"/>
  <c r="DC178" i="3"/>
  <c r="A179" i="3"/>
  <c r="Y179" i="3"/>
  <c r="CW179" i="3" s="1"/>
  <c r="CY179" i="3"/>
  <c r="CZ179" i="3"/>
  <c r="DB179" i="3" s="1"/>
  <c r="DA179" i="3"/>
  <c r="DC179" i="3"/>
  <c r="A180" i="3"/>
  <c r="Y180" i="3"/>
  <c r="CW180" i="3"/>
  <c r="CX180" i="3"/>
  <c r="CY180" i="3"/>
  <c r="CZ180" i="3"/>
  <c r="DA180" i="3"/>
  <c r="DB180" i="3"/>
  <c r="DC180" i="3"/>
  <c r="A181" i="3"/>
  <c r="CX181" i="3"/>
  <c r="CY181" i="3"/>
  <c r="CZ181" i="3"/>
  <c r="DB181" i="3" s="1"/>
  <c r="DA181" i="3"/>
  <c r="DC181" i="3"/>
  <c r="A182" i="3"/>
  <c r="CX182" i="3"/>
  <c r="CY182" i="3"/>
  <c r="CZ182" i="3"/>
  <c r="DB182" i="3" s="1"/>
  <c r="DA182" i="3"/>
  <c r="DC182" i="3"/>
  <c r="A183" i="3"/>
  <c r="CX183" i="3"/>
  <c r="CY183" i="3"/>
  <c r="CZ183" i="3"/>
  <c r="DA183" i="3"/>
  <c r="DB183" i="3"/>
  <c r="DC183" i="3"/>
  <c r="A184" i="3"/>
  <c r="CX184" i="3"/>
  <c r="CY184" i="3"/>
  <c r="CZ184" i="3"/>
  <c r="DA184" i="3"/>
  <c r="DB184" i="3"/>
  <c r="DC184" i="3"/>
  <c r="A185" i="3"/>
  <c r="CX185" i="3"/>
  <c r="CY185" i="3"/>
  <c r="CZ185" i="3"/>
  <c r="DB185" i="3" s="1"/>
  <c r="DA185" i="3"/>
  <c r="DC185" i="3"/>
  <c r="A186" i="3"/>
  <c r="Y186" i="3"/>
  <c r="CX186" i="3"/>
  <c r="DG186" i="3" s="1"/>
  <c r="CY186" i="3"/>
  <c r="CZ186" i="3"/>
  <c r="DB186" i="3" s="1"/>
  <c r="DA186" i="3"/>
  <c r="DC186" i="3"/>
  <c r="A187" i="3"/>
  <c r="Y187" i="3"/>
  <c r="CX187" i="3"/>
  <c r="DF187" i="3" s="1"/>
  <c r="DJ187" i="3" s="1"/>
  <c r="CY187" i="3"/>
  <c r="CZ187" i="3"/>
  <c r="DA187" i="3"/>
  <c r="DB187" i="3"/>
  <c r="DC187" i="3"/>
  <c r="A188" i="3"/>
  <c r="Y188" i="3"/>
  <c r="CV188" i="3" s="1"/>
  <c r="CU188" i="3"/>
  <c r="CY188" i="3"/>
  <c r="CZ188" i="3"/>
  <c r="DB188" i="3" s="1"/>
  <c r="DA188" i="3"/>
  <c r="DC188" i="3"/>
  <c r="A189" i="3"/>
  <c r="Y189" i="3"/>
  <c r="CX189" i="3"/>
  <c r="CY189" i="3"/>
  <c r="CZ189" i="3"/>
  <c r="DA189" i="3"/>
  <c r="DB189" i="3"/>
  <c r="DC189" i="3"/>
  <c r="A190" i="3"/>
  <c r="Y190" i="3"/>
  <c r="CW190" i="3" s="1"/>
  <c r="CY190" i="3"/>
  <c r="CZ190" i="3"/>
  <c r="DB190" i="3" s="1"/>
  <c r="DA190" i="3"/>
  <c r="DC190" i="3"/>
  <c r="A191" i="3"/>
  <c r="Y191" i="3"/>
  <c r="CW191" i="3"/>
  <c r="CX191" i="3"/>
  <c r="DF191" i="3" s="1"/>
  <c r="CY191" i="3"/>
  <c r="CZ191" i="3"/>
  <c r="DA191" i="3"/>
  <c r="DB191" i="3"/>
  <c r="DC191" i="3"/>
  <c r="A192" i="3"/>
  <c r="Y192" i="3"/>
  <c r="CW192" i="3" s="1"/>
  <c r="CY192" i="3"/>
  <c r="CZ192" i="3"/>
  <c r="DB192" i="3" s="1"/>
  <c r="DA192" i="3"/>
  <c r="DC192" i="3"/>
  <c r="A193" i="3"/>
  <c r="Y193" i="3"/>
  <c r="CW193" i="3"/>
  <c r="CX193" i="3"/>
  <c r="CY193" i="3"/>
  <c r="CZ193" i="3"/>
  <c r="DA193" i="3"/>
  <c r="DB193" i="3"/>
  <c r="DC193" i="3"/>
  <c r="A194" i="3"/>
  <c r="CX194" i="3"/>
  <c r="CY194" i="3"/>
  <c r="CZ194" i="3"/>
  <c r="DA194" i="3"/>
  <c r="DB194" i="3"/>
  <c r="DC194" i="3"/>
  <c r="A195" i="3"/>
  <c r="CX195" i="3"/>
  <c r="CY195" i="3"/>
  <c r="CZ195" i="3"/>
  <c r="DB195" i="3" s="1"/>
  <c r="DA195" i="3"/>
  <c r="DC195" i="3"/>
  <c r="A196" i="3"/>
  <c r="CX196" i="3"/>
  <c r="CY196" i="3"/>
  <c r="CZ196" i="3"/>
  <c r="DB196" i="3" s="1"/>
  <c r="DA196" i="3"/>
  <c r="DC196" i="3"/>
  <c r="A197" i="3"/>
  <c r="CX197" i="3"/>
  <c r="CY197" i="3"/>
  <c r="CZ197" i="3"/>
  <c r="DA197" i="3"/>
  <c r="DB197" i="3"/>
  <c r="DC197" i="3"/>
  <c r="A198" i="3"/>
  <c r="Y198" i="3"/>
  <c r="CX198" i="3" s="1"/>
  <c r="CY198" i="3"/>
  <c r="CZ198" i="3"/>
  <c r="DA198" i="3"/>
  <c r="DB198" i="3"/>
  <c r="DC198" i="3"/>
  <c r="A199" i="3"/>
  <c r="CX199" i="3"/>
  <c r="CY199" i="3"/>
  <c r="CZ199" i="3"/>
  <c r="DB199" i="3" s="1"/>
  <c r="DA199" i="3"/>
  <c r="DC199" i="3"/>
  <c r="A200" i="3"/>
  <c r="Y200" i="3"/>
  <c r="CX200" i="3"/>
  <c r="DG200" i="3" s="1"/>
  <c r="CY200" i="3"/>
  <c r="CZ200" i="3"/>
  <c r="DB200" i="3" s="1"/>
  <c r="DA200" i="3"/>
  <c r="DC200" i="3"/>
  <c r="A201" i="3"/>
  <c r="Y201" i="3"/>
  <c r="CX201" i="3" s="1"/>
  <c r="CU201" i="3"/>
  <c r="CV201" i="3"/>
  <c r="CY201" i="3"/>
  <c r="CZ201" i="3"/>
  <c r="DB201" i="3" s="1"/>
  <c r="DA201" i="3"/>
  <c r="DC201" i="3"/>
  <c r="A202" i="3"/>
  <c r="Y202" i="3"/>
  <c r="CX202" i="3"/>
  <c r="DG202" i="3" s="1"/>
  <c r="CY202" i="3"/>
  <c r="CZ202" i="3"/>
  <c r="DB202" i="3" s="1"/>
  <c r="DA202" i="3"/>
  <c r="DC202" i="3"/>
  <c r="A203" i="3"/>
  <c r="Y203" i="3"/>
  <c r="CW203" i="3"/>
  <c r="CX203" i="3"/>
  <c r="DF203" i="3" s="1"/>
  <c r="CY203" i="3"/>
  <c r="CZ203" i="3"/>
  <c r="DA203" i="3"/>
  <c r="DB203" i="3"/>
  <c r="DC203" i="3"/>
  <c r="A204" i="3"/>
  <c r="Y204" i="3"/>
  <c r="CW204" i="3" s="1"/>
  <c r="CY204" i="3"/>
  <c r="CZ204" i="3"/>
  <c r="DB204" i="3" s="1"/>
  <c r="DA204" i="3"/>
  <c r="DC204" i="3"/>
  <c r="A205" i="3"/>
  <c r="CX205" i="3"/>
  <c r="CY205" i="3"/>
  <c r="CZ205" i="3"/>
  <c r="DA205" i="3"/>
  <c r="DB205" i="3"/>
  <c r="DC205" i="3"/>
  <c r="A206" i="3"/>
  <c r="CX206" i="3"/>
  <c r="CY206" i="3"/>
  <c r="CZ206" i="3"/>
  <c r="DA206" i="3"/>
  <c r="DB206" i="3"/>
  <c r="DC206" i="3"/>
  <c r="A207" i="3"/>
  <c r="Y207" i="3"/>
  <c r="CX207" i="3" s="1"/>
  <c r="DF207" i="3" s="1"/>
  <c r="DJ207" i="3" s="1"/>
  <c r="CY207" i="3"/>
  <c r="CZ207" i="3"/>
  <c r="DB207" i="3" s="1"/>
  <c r="DA207" i="3"/>
  <c r="DC207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AC28" i="1"/>
  <c r="CQ28" i="1" s="1"/>
  <c r="P28" i="1" s="1"/>
  <c r="AE28" i="1"/>
  <c r="AF28" i="1"/>
  <c r="AG28" i="1"/>
  <c r="AH28" i="1"/>
  <c r="AI28" i="1"/>
  <c r="AJ28" i="1"/>
  <c r="CU28" i="1"/>
  <c r="T28" i="1" s="1"/>
  <c r="CW28" i="1"/>
  <c r="V28" i="1" s="1"/>
  <c r="CX28" i="1"/>
  <c r="W28" i="1" s="1"/>
  <c r="FR28" i="1"/>
  <c r="GL28" i="1"/>
  <c r="GO28" i="1"/>
  <c r="GP28" i="1"/>
  <c r="GV28" i="1"/>
  <c r="GX28" i="1"/>
  <c r="HC28" i="1"/>
  <c r="I29" i="1"/>
  <c r="AC29" i="1"/>
  <c r="CQ29" i="1" s="1"/>
  <c r="AD29" i="1"/>
  <c r="CR29" i="1" s="1"/>
  <c r="AE29" i="1"/>
  <c r="AF29" i="1"/>
  <c r="CT29" i="1" s="1"/>
  <c r="AG29" i="1"/>
  <c r="AH29" i="1"/>
  <c r="CV29" i="1" s="1"/>
  <c r="AI29" i="1"/>
  <c r="CW29" i="1" s="1"/>
  <c r="AJ29" i="1"/>
  <c r="CS29" i="1"/>
  <c r="CU29" i="1"/>
  <c r="CX29" i="1"/>
  <c r="GL29" i="1"/>
  <c r="GN29" i="1"/>
  <c r="GO29" i="1"/>
  <c r="GP29" i="1"/>
  <c r="GV29" i="1"/>
  <c r="HC29" i="1"/>
  <c r="C30" i="1"/>
  <c r="D30" i="1"/>
  <c r="T30" i="1"/>
  <c r="AC30" i="1"/>
  <c r="AE30" i="1"/>
  <c r="AF30" i="1"/>
  <c r="AG30" i="1"/>
  <c r="AH30" i="1"/>
  <c r="AI30" i="1"/>
  <c r="CW30" i="1" s="1"/>
  <c r="V30" i="1" s="1"/>
  <c r="AJ30" i="1"/>
  <c r="CU30" i="1"/>
  <c r="CX30" i="1"/>
  <c r="W30" i="1" s="1"/>
  <c r="FR30" i="1"/>
  <c r="GL30" i="1"/>
  <c r="GO30" i="1"/>
  <c r="GP30" i="1"/>
  <c r="GV30" i="1"/>
  <c r="HC30" i="1" s="1"/>
  <c r="GX30" i="1" s="1"/>
  <c r="I31" i="1"/>
  <c r="AC31" i="1"/>
  <c r="CQ31" i="1" s="1"/>
  <c r="AD31" i="1"/>
  <c r="CR31" i="1" s="1"/>
  <c r="AE31" i="1"/>
  <c r="CS31" i="1" s="1"/>
  <c r="AF31" i="1"/>
  <c r="CT31" i="1" s="1"/>
  <c r="AG31" i="1"/>
  <c r="AH31" i="1"/>
  <c r="CV31" i="1" s="1"/>
  <c r="AI31" i="1"/>
  <c r="AJ31" i="1"/>
  <c r="CX31" i="1" s="1"/>
  <c r="CU31" i="1"/>
  <c r="CW31" i="1"/>
  <c r="GL31" i="1"/>
  <c r="GN31" i="1"/>
  <c r="GO31" i="1"/>
  <c r="GP31" i="1"/>
  <c r="GV31" i="1"/>
  <c r="HC31" i="1" s="1"/>
  <c r="C32" i="1"/>
  <c r="D32" i="1"/>
  <c r="W32" i="1"/>
  <c r="AC32" i="1"/>
  <c r="AE32" i="1"/>
  <c r="AF32" i="1"/>
  <c r="AG32" i="1"/>
  <c r="CU32" i="1" s="1"/>
  <c r="T32" i="1" s="1"/>
  <c r="AH32" i="1"/>
  <c r="AI32" i="1"/>
  <c r="CW32" i="1" s="1"/>
  <c r="V32" i="1" s="1"/>
  <c r="AJ32" i="1"/>
  <c r="CX32" i="1"/>
  <c r="FR32" i="1"/>
  <c r="GL32" i="1"/>
  <c r="GO32" i="1"/>
  <c r="GP32" i="1"/>
  <c r="GV32" i="1"/>
  <c r="GX32" i="1"/>
  <c r="HC32" i="1"/>
  <c r="I33" i="1"/>
  <c r="AC33" i="1"/>
  <c r="CQ33" i="1" s="1"/>
  <c r="AD33" i="1"/>
  <c r="AE33" i="1"/>
  <c r="AF33" i="1"/>
  <c r="CT33" i="1" s="1"/>
  <c r="AG33" i="1"/>
  <c r="AH33" i="1"/>
  <c r="CV33" i="1" s="1"/>
  <c r="AI33" i="1"/>
  <c r="AJ33" i="1"/>
  <c r="CX33" i="1" s="1"/>
  <c r="CS33" i="1"/>
  <c r="CU33" i="1"/>
  <c r="CW33" i="1"/>
  <c r="FR33" i="1"/>
  <c r="GL33" i="1"/>
  <c r="GO33" i="1"/>
  <c r="GP33" i="1"/>
  <c r="GV33" i="1"/>
  <c r="HC33" i="1"/>
  <c r="I34" i="1"/>
  <c r="AC34" i="1"/>
  <c r="AE34" i="1"/>
  <c r="CS34" i="1" s="1"/>
  <c r="AF34" i="1"/>
  <c r="AG34" i="1"/>
  <c r="CU34" i="1" s="1"/>
  <c r="AH34" i="1"/>
  <c r="AI34" i="1"/>
  <c r="CW34" i="1" s="1"/>
  <c r="AJ34" i="1"/>
  <c r="CT34" i="1"/>
  <c r="CV34" i="1"/>
  <c r="CX34" i="1"/>
  <c r="FR34" i="1"/>
  <c r="GL34" i="1"/>
  <c r="GO34" i="1"/>
  <c r="GP34" i="1"/>
  <c r="GV34" i="1"/>
  <c r="HC34" i="1"/>
  <c r="I35" i="1"/>
  <c r="AC35" i="1"/>
  <c r="AD35" i="1"/>
  <c r="CR35" i="1" s="1"/>
  <c r="AE35" i="1"/>
  <c r="AF35" i="1"/>
  <c r="CT35" i="1" s="1"/>
  <c r="AG35" i="1"/>
  <c r="AH35" i="1"/>
  <c r="CV35" i="1" s="1"/>
  <c r="AI35" i="1"/>
  <c r="AJ35" i="1"/>
  <c r="CX35" i="1" s="1"/>
  <c r="CS35" i="1"/>
  <c r="CU35" i="1"/>
  <c r="CW35" i="1"/>
  <c r="FR35" i="1"/>
  <c r="GL35" i="1"/>
  <c r="GO35" i="1"/>
  <c r="GP35" i="1"/>
  <c r="GV35" i="1"/>
  <c r="HC35" i="1" s="1"/>
  <c r="C36" i="1"/>
  <c r="D36" i="1"/>
  <c r="AC36" i="1"/>
  <c r="AE36" i="1"/>
  <c r="AF36" i="1"/>
  <c r="AG36" i="1"/>
  <c r="CU36" i="1" s="1"/>
  <c r="T36" i="1" s="1"/>
  <c r="AH36" i="1"/>
  <c r="AI36" i="1"/>
  <c r="CW36" i="1" s="1"/>
  <c r="V36" i="1" s="1"/>
  <c r="AJ36" i="1"/>
  <c r="CX36" i="1"/>
  <c r="W36" i="1" s="1"/>
  <c r="FR36" i="1"/>
  <c r="GL36" i="1"/>
  <c r="GO36" i="1"/>
  <c r="GP36" i="1"/>
  <c r="GV36" i="1"/>
  <c r="HC36" i="1" s="1"/>
  <c r="GX36" i="1" s="1"/>
  <c r="I37" i="1"/>
  <c r="AC37" i="1"/>
  <c r="CQ37" i="1" s="1"/>
  <c r="AD37" i="1"/>
  <c r="CR37" i="1" s="1"/>
  <c r="AE37" i="1"/>
  <c r="AF37" i="1"/>
  <c r="AG37" i="1"/>
  <c r="AH37" i="1"/>
  <c r="CV37" i="1" s="1"/>
  <c r="AI37" i="1"/>
  <c r="AJ37" i="1"/>
  <c r="CX37" i="1" s="1"/>
  <c r="CS37" i="1"/>
  <c r="CU37" i="1"/>
  <c r="CW37" i="1"/>
  <c r="FR37" i="1"/>
  <c r="GL37" i="1"/>
  <c r="GO37" i="1"/>
  <c r="GP37" i="1"/>
  <c r="GV37" i="1"/>
  <c r="HC37" i="1"/>
  <c r="I38" i="1"/>
  <c r="U38" i="1" s="1"/>
  <c r="AC38" i="1"/>
  <c r="AE38" i="1"/>
  <c r="AD38" i="1" s="1"/>
  <c r="CR38" i="1" s="1"/>
  <c r="AF38" i="1"/>
  <c r="AG38" i="1"/>
  <c r="CU38" i="1" s="1"/>
  <c r="AH38" i="1"/>
  <c r="AI38" i="1"/>
  <c r="CW38" i="1" s="1"/>
  <c r="AJ38" i="1"/>
  <c r="CT38" i="1"/>
  <c r="CV38" i="1"/>
  <c r="CX38" i="1"/>
  <c r="FR38" i="1"/>
  <c r="GL38" i="1"/>
  <c r="GO38" i="1"/>
  <c r="GP38" i="1"/>
  <c r="GV38" i="1"/>
  <c r="HC38" i="1"/>
  <c r="I39" i="1"/>
  <c r="AC39" i="1"/>
  <c r="AD39" i="1"/>
  <c r="AE39" i="1"/>
  <c r="AF39" i="1"/>
  <c r="CT39" i="1" s="1"/>
  <c r="AG39" i="1"/>
  <c r="AH39" i="1"/>
  <c r="CV39" i="1" s="1"/>
  <c r="AI39" i="1"/>
  <c r="AJ39" i="1"/>
  <c r="CX39" i="1" s="1"/>
  <c r="CS39" i="1"/>
  <c r="CU39" i="1"/>
  <c r="CW39" i="1"/>
  <c r="FR39" i="1"/>
  <c r="GL39" i="1"/>
  <c r="GO39" i="1"/>
  <c r="GP39" i="1"/>
  <c r="GV39" i="1"/>
  <c r="HC39" i="1"/>
  <c r="C40" i="1"/>
  <c r="D40" i="1"/>
  <c r="AC40" i="1"/>
  <c r="AE40" i="1"/>
  <c r="AF40" i="1"/>
  <c r="AG40" i="1"/>
  <c r="AH40" i="1"/>
  <c r="AI40" i="1"/>
  <c r="CW40" i="1" s="1"/>
  <c r="V40" i="1" s="1"/>
  <c r="AJ40" i="1"/>
  <c r="CU40" i="1"/>
  <c r="T40" i="1" s="1"/>
  <c r="CX40" i="1"/>
  <c r="W40" i="1" s="1"/>
  <c r="FR40" i="1"/>
  <c r="GL40" i="1"/>
  <c r="GO40" i="1"/>
  <c r="GP40" i="1"/>
  <c r="GV40" i="1"/>
  <c r="GX40" i="1"/>
  <c r="HC40" i="1"/>
  <c r="I41" i="1"/>
  <c r="AC41" i="1"/>
  <c r="CQ41" i="1" s="1"/>
  <c r="AD41" i="1"/>
  <c r="CR41" i="1" s="1"/>
  <c r="AE41" i="1"/>
  <c r="CS41" i="1" s="1"/>
  <c r="AF41" i="1"/>
  <c r="CT41" i="1" s="1"/>
  <c r="AG41" i="1"/>
  <c r="AH41" i="1"/>
  <c r="CV41" i="1" s="1"/>
  <c r="AI41" i="1"/>
  <c r="AJ41" i="1"/>
  <c r="CX41" i="1" s="1"/>
  <c r="CU41" i="1"/>
  <c r="CW41" i="1"/>
  <c r="FR41" i="1"/>
  <c r="GL41" i="1"/>
  <c r="GO41" i="1"/>
  <c r="GP41" i="1"/>
  <c r="GV41" i="1"/>
  <c r="HC41" i="1" s="1"/>
  <c r="I42" i="1"/>
  <c r="AC42" i="1"/>
  <c r="AE42" i="1"/>
  <c r="AD42" i="1" s="1"/>
  <c r="AF42" i="1"/>
  <c r="CT42" i="1" s="1"/>
  <c r="AG42" i="1"/>
  <c r="AH42" i="1"/>
  <c r="CV42" i="1" s="1"/>
  <c r="AI42" i="1"/>
  <c r="AJ42" i="1"/>
  <c r="CX42" i="1" s="1"/>
  <c r="CS42" i="1"/>
  <c r="CU42" i="1"/>
  <c r="CW42" i="1"/>
  <c r="FR42" i="1"/>
  <c r="GL42" i="1"/>
  <c r="GO42" i="1"/>
  <c r="GP42" i="1"/>
  <c r="GV42" i="1"/>
  <c r="HC42" i="1"/>
  <c r="B44" i="1"/>
  <c r="B26" i="1" s="1"/>
  <c r="C44" i="1"/>
  <c r="C26" i="1" s="1"/>
  <c r="D44" i="1"/>
  <c r="D26" i="1" s="1"/>
  <c r="F44" i="1"/>
  <c r="F26" i="1" s="1"/>
  <c r="G44" i="1"/>
  <c r="G26" i="1" s="1"/>
  <c r="BX44" i="1"/>
  <c r="BX26" i="1" s="1"/>
  <c r="CK44" i="1"/>
  <c r="CK26" i="1" s="1"/>
  <c r="CL44" i="1"/>
  <c r="BC44" i="1" s="1"/>
  <c r="CM44" i="1"/>
  <c r="CM26" i="1" s="1"/>
  <c r="D74" i="1"/>
  <c r="E76" i="1"/>
  <c r="Z76" i="1"/>
  <c r="AA76" i="1"/>
  <c r="AM76" i="1"/>
  <c r="AN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FP76" i="1"/>
  <c r="FQ76" i="1"/>
  <c r="FR76" i="1"/>
  <c r="FS76" i="1"/>
  <c r="FT76" i="1"/>
  <c r="FU76" i="1"/>
  <c r="FV76" i="1"/>
  <c r="FW76" i="1"/>
  <c r="FX76" i="1"/>
  <c r="FY76" i="1"/>
  <c r="FZ76" i="1"/>
  <c r="GA76" i="1"/>
  <c r="GB76" i="1"/>
  <c r="GC76" i="1"/>
  <c r="GD76" i="1"/>
  <c r="GE76" i="1"/>
  <c r="GF76" i="1"/>
  <c r="GG76" i="1"/>
  <c r="GH76" i="1"/>
  <c r="GI76" i="1"/>
  <c r="GJ76" i="1"/>
  <c r="GK76" i="1"/>
  <c r="GL76" i="1"/>
  <c r="GM76" i="1"/>
  <c r="GN76" i="1"/>
  <c r="GO76" i="1"/>
  <c r="GP76" i="1"/>
  <c r="GQ76" i="1"/>
  <c r="GR76" i="1"/>
  <c r="GS76" i="1"/>
  <c r="GT76" i="1"/>
  <c r="GU76" i="1"/>
  <c r="GV76" i="1"/>
  <c r="GW76" i="1"/>
  <c r="GX76" i="1"/>
  <c r="C78" i="1"/>
  <c r="D78" i="1"/>
  <c r="AC78" i="1"/>
  <c r="AE78" i="1"/>
  <c r="AF78" i="1"/>
  <c r="AG78" i="1"/>
  <c r="AH78" i="1"/>
  <c r="AI78" i="1"/>
  <c r="CW78" i="1" s="1"/>
  <c r="V78" i="1" s="1"/>
  <c r="AJ78" i="1"/>
  <c r="CX78" i="1" s="1"/>
  <c r="W78" i="1" s="1"/>
  <c r="CU78" i="1"/>
  <c r="T78" i="1" s="1"/>
  <c r="FR78" i="1"/>
  <c r="GL78" i="1"/>
  <c r="GO78" i="1"/>
  <c r="GP78" i="1"/>
  <c r="GV78" i="1"/>
  <c r="GX78" i="1"/>
  <c r="HC78" i="1"/>
  <c r="I79" i="1"/>
  <c r="AC79" i="1"/>
  <c r="CQ79" i="1" s="1"/>
  <c r="AD79" i="1"/>
  <c r="CR79" i="1" s="1"/>
  <c r="AE79" i="1"/>
  <c r="AF79" i="1"/>
  <c r="AG79" i="1"/>
  <c r="CU79" i="1" s="1"/>
  <c r="AH79" i="1"/>
  <c r="CV79" i="1" s="1"/>
  <c r="AI79" i="1"/>
  <c r="CW79" i="1" s="1"/>
  <c r="AJ79" i="1"/>
  <c r="CS79" i="1"/>
  <c r="CT79" i="1"/>
  <c r="CX79" i="1"/>
  <c r="FR79" i="1"/>
  <c r="GL79" i="1"/>
  <c r="GO79" i="1"/>
  <c r="GP79" i="1"/>
  <c r="GV79" i="1"/>
  <c r="HC79" i="1" s="1"/>
  <c r="I80" i="1"/>
  <c r="AC80" i="1"/>
  <c r="AE80" i="1"/>
  <c r="AF80" i="1"/>
  <c r="CT80" i="1" s="1"/>
  <c r="AG80" i="1"/>
  <c r="CU80" i="1" s="1"/>
  <c r="AH80" i="1"/>
  <c r="AI80" i="1"/>
  <c r="AJ80" i="1"/>
  <c r="CX80" i="1" s="1"/>
  <c r="CV80" i="1"/>
  <c r="CW80" i="1"/>
  <c r="FR80" i="1"/>
  <c r="GL80" i="1"/>
  <c r="GO80" i="1"/>
  <c r="GP80" i="1"/>
  <c r="GV80" i="1"/>
  <c r="HC80" i="1"/>
  <c r="C81" i="1"/>
  <c r="D81" i="1"/>
  <c r="AC81" i="1"/>
  <c r="AE81" i="1"/>
  <c r="AF81" i="1"/>
  <c r="AG81" i="1"/>
  <c r="AH81" i="1"/>
  <c r="AI81" i="1"/>
  <c r="AJ81" i="1"/>
  <c r="CU81" i="1"/>
  <c r="T81" i="1" s="1"/>
  <c r="CW81" i="1"/>
  <c r="V81" i="1" s="1"/>
  <c r="CX81" i="1"/>
  <c r="W81" i="1" s="1"/>
  <c r="FR81" i="1"/>
  <c r="GL81" i="1"/>
  <c r="GO81" i="1"/>
  <c r="GP81" i="1"/>
  <c r="GV81" i="1"/>
  <c r="HC81" i="1" s="1"/>
  <c r="GX81" i="1" s="1"/>
  <c r="I82" i="1"/>
  <c r="AC82" i="1"/>
  <c r="CQ82" i="1" s="1"/>
  <c r="AD82" i="1"/>
  <c r="CR82" i="1" s="1"/>
  <c r="AE82" i="1"/>
  <c r="AF82" i="1"/>
  <c r="CT82" i="1" s="1"/>
  <c r="AG82" i="1"/>
  <c r="CU82" i="1" s="1"/>
  <c r="AH82" i="1"/>
  <c r="CV82" i="1" s="1"/>
  <c r="AI82" i="1"/>
  <c r="AJ82" i="1"/>
  <c r="CX82" i="1" s="1"/>
  <c r="CS82" i="1"/>
  <c r="CW82" i="1"/>
  <c r="GL82" i="1"/>
  <c r="GN82" i="1"/>
  <c r="GO82" i="1"/>
  <c r="GP82" i="1"/>
  <c r="GV82" i="1"/>
  <c r="HC82" i="1"/>
  <c r="B84" i="1"/>
  <c r="B76" i="1" s="1"/>
  <c r="C84" i="1"/>
  <c r="C76" i="1" s="1"/>
  <c r="D84" i="1"/>
  <c r="D76" i="1" s="1"/>
  <c r="F84" i="1"/>
  <c r="F76" i="1" s="1"/>
  <c r="G84" i="1"/>
  <c r="G76" i="1" s="1"/>
  <c r="BX84" i="1"/>
  <c r="BX76" i="1" s="1"/>
  <c r="CK84" i="1"/>
  <c r="CK76" i="1" s="1"/>
  <c r="CL84" i="1"/>
  <c r="CL76" i="1" s="1"/>
  <c r="CM84" i="1"/>
  <c r="CM76" i="1" s="1"/>
  <c r="D114" i="1"/>
  <c r="E116" i="1"/>
  <c r="Z116" i="1"/>
  <c r="AA116" i="1"/>
  <c r="AM116" i="1"/>
  <c r="AN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EF116" i="1"/>
  <c r="EG116" i="1"/>
  <c r="EH116" i="1"/>
  <c r="EI116" i="1"/>
  <c r="EJ116" i="1"/>
  <c r="EK116" i="1"/>
  <c r="EL116" i="1"/>
  <c r="EM116" i="1"/>
  <c r="EN116" i="1"/>
  <c r="EO116" i="1"/>
  <c r="EP116" i="1"/>
  <c r="EQ116" i="1"/>
  <c r="ER116" i="1"/>
  <c r="ES116" i="1"/>
  <c r="ET116" i="1"/>
  <c r="EU116" i="1"/>
  <c r="EV116" i="1"/>
  <c r="EW116" i="1"/>
  <c r="EX116" i="1"/>
  <c r="EY116" i="1"/>
  <c r="EZ116" i="1"/>
  <c r="FA116" i="1"/>
  <c r="FB116" i="1"/>
  <c r="FC116" i="1"/>
  <c r="FD116" i="1"/>
  <c r="FE116" i="1"/>
  <c r="FF116" i="1"/>
  <c r="FG116" i="1"/>
  <c r="FH116" i="1"/>
  <c r="FI116" i="1"/>
  <c r="FJ116" i="1"/>
  <c r="FK116" i="1"/>
  <c r="FL116" i="1"/>
  <c r="FM116" i="1"/>
  <c r="FN116" i="1"/>
  <c r="FO116" i="1"/>
  <c r="FP116" i="1"/>
  <c r="FQ116" i="1"/>
  <c r="FR116" i="1"/>
  <c r="FS116" i="1"/>
  <c r="FT116" i="1"/>
  <c r="FU116" i="1"/>
  <c r="FV116" i="1"/>
  <c r="FW116" i="1"/>
  <c r="FX116" i="1"/>
  <c r="FY116" i="1"/>
  <c r="FZ116" i="1"/>
  <c r="GA116" i="1"/>
  <c r="GB116" i="1"/>
  <c r="GC116" i="1"/>
  <c r="GD116" i="1"/>
  <c r="GE116" i="1"/>
  <c r="GF116" i="1"/>
  <c r="GG116" i="1"/>
  <c r="GH116" i="1"/>
  <c r="GI116" i="1"/>
  <c r="GJ116" i="1"/>
  <c r="GK116" i="1"/>
  <c r="GL116" i="1"/>
  <c r="GM116" i="1"/>
  <c r="GN116" i="1"/>
  <c r="GO116" i="1"/>
  <c r="GP116" i="1"/>
  <c r="GQ116" i="1"/>
  <c r="GR116" i="1"/>
  <c r="GS116" i="1"/>
  <c r="GT116" i="1"/>
  <c r="GU116" i="1"/>
  <c r="GV116" i="1"/>
  <c r="GW116" i="1"/>
  <c r="GX116" i="1"/>
  <c r="C118" i="1"/>
  <c r="D118" i="1"/>
  <c r="AC118" i="1"/>
  <c r="AE118" i="1"/>
  <c r="AF118" i="1"/>
  <c r="AG118" i="1"/>
  <c r="CU118" i="1" s="1"/>
  <c r="T118" i="1" s="1"/>
  <c r="AH118" i="1"/>
  <c r="AI118" i="1"/>
  <c r="AJ118" i="1"/>
  <c r="CX118" i="1" s="1"/>
  <c r="W118" i="1" s="1"/>
  <c r="CW118" i="1"/>
  <c r="V118" i="1" s="1"/>
  <c r="FR118" i="1"/>
  <c r="GL118" i="1"/>
  <c r="GO118" i="1"/>
  <c r="GP118" i="1"/>
  <c r="GV118" i="1"/>
  <c r="HC118" i="1" s="1"/>
  <c r="GX118" i="1" s="1"/>
  <c r="I119" i="1"/>
  <c r="AC119" i="1"/>
  <c r="AE119" i="1"/>
  <c r="AD119" i="1" s="1"/>
  <c r="CR119" i="1" s="1"/>
  <c r="AF119" i="1"/>
  <c r="CT119" i="1" s="1"/>
  <c r="AG119" i="1"/>
  <c r="AH119" i="1"/>
  <c r="AI119" i="1"/>
  <c r="CW119" i="1" s="1"/>
  <c r="AJ119" i="1"/>
  <c r="CU119" i="1"/>
  <c r="T119" i="1" s="1"/>
  <c r="CV119" i="1"/>
  <c r="CX119" i="1"/>
  <c r="GL119" i="1"/>
  <c r="GN119" i="1"/>
  <c r="GO119" i="1"/>
  <c r="GP119" i="1"/>
  <c r="GV119" i="1"/>
  <c r="HC119" i="1"/>
  <c r="GX119" i="1" s="1"/>
  <c r="C120" i="1"/>
  <c r="D120" i="1"/>
  <c r="V120" i="1"/>
  <c r="AC120" i="1"/>
  <c r="AE120" i="1"/>
  <c r="AF120" i="1"/>
  <c r="AG120" i="1"/>
  <c r="AH120" i="1"/>
  <c r="AI120" i="1"/>
  <c r="AJ120" i="1"/>
  <c r="CU120" i="1"/>
  <c r="T120" i="1" s="1"/>
  <c r="CW120" i="1"/>
  <c r="CX120" i="1"/>
  <c r="W120" i="1" s="1"/>
  <c r="FR120" i="1"/>
  <c r="GL120" i="1"/>
  <c r="GO120" i="1"/>
  <c r="GP120" i="1"/>
  <c r="GV120" i="1"/>
  <c r="HC120" i="1"/>
  <c r="GX120" i="1" s="1"/>
  <c r="I121" i="1"/>
  <c r="AC121" i="1"/>
  <c r="AE121" i="1"/>
  <c r="AD121" i="1" s="1"/>
  <c r="AF121" i="1"/>
  <c r="AG121" i="1"/>
  <c r="CU121" i="1" s="1"/>
  <c r="AH121" i="1"/>
  <c r="AI121" i="1"/>
  <c r="AJ121" i="1"/>
  <c r="CX121" i="1" s="1"/>
  <c r="CT121" i="1"/>
  <c r="CV121" i="1"/>
  <c r="CW121" i="1"/>
  <c r="GL121" i="1"/>
  <c r="GN121" i="1"/>
  <c r="GO121" i="1"/>
  <c r="GP121" i="1"/>
  <c r="GV121" i="1"/>
  <c r="HC121" i="1"/>
  <c r="C122" i="1"/>
  <c r="D122" i="1"/>
  <c r="AC122" i="1"/>
  <c r="CQ122" i="1" s="1"/>
  <c r="P122" i="1" s="1"/>
  <c r="AE122" i="1"/>
  <c r="AF122" i="1"/>
  <c r="AG122" i="1"/>
  <c r="CU122" i="1" s="1"/>
  <c r="T122" i="1" s="1"/>
  <c r="AH122" i="1"/>
  <c r="AI122" i="1"/>
  <c r="AJ122" i="1"/>
  <c r="CX122" i="1" s="1"/>
  <c r="W122" i="1" s="1"/>
  <c r="CW122" i="1"/>
  <c r="V122" i="1" s="1"/>
  <c r="FR122" i="1"/>
  <c r="GL122" i="1"/>
  <c r="GO122" i="1"/>
  <c r="GP122" i="1"/>
  <c r="GV122" i="1"/>
  <c r="HC122" i="1" s="1"/>
  <c r="GX122" i="1" s="1"/>
  <c r="I123" i="1"/>
  <c r="AC123" i="1"/>
  <c r="AE123" i="1"/>
  <c r="AD123" i="1" s="1"/>
  <c r="CR123" i="1" s="1"/>
  <c r="AF123" i="1"/>
  <c r="CT123" i="1" s="1"/>
  <c r="AG123" i="1"/>
  <c r="AH123" i="1"/>
  <c r="AI123" i="1"/>
  <c r="CW123" i="1" s="1"/>
  <c r="AJ123" i="1"/>
  <c r="CS123" i="1"/>
  <c r="CU123" i="1"/>
  <c r="CV123" i="1"/>
  <c r="CX123" i="1"/>
  <c r="FR123" i="1"/>
  <c r="GL123" i="1"/>
  <c r="GO123" i="1"/>
  <c r="GP123" i="1"/>
  <c r="GV123" i="1"/>
  <c r="HC123" i="1"/>
  <c r="I124" i="1"/>
  <c r="AC124" i="1"/>
  <c r="AE124" i="1"/>
  <c r="AD124" i="1" s="1"/>
  <c r="AF124" i="1"/>
  <c r="AG124" i="1"/>
  <c r="AH124" i="1"/>
  <c r="CV124" i="1" s="1"/>
  <c r="AI124" i="1"/>
  <c r="AJ124" i="1"/>
  <c r="CX124" i="1" s="1"/>
  <c r="CT124" i="1"/>
  <c r="CU124" i="1"/>
  <c r="CW124" i="1"/>
  <c r="FR124" i="1"/>
  <c r="GL124" i="1"/>
  <c r="GO124" i="1"/>
  <c r="GP124" i="1"/>
  <c r="GV124" i="1"/>
  <c r="HC124" i="1" s="1"/>
  <c r="I125" i="1"/>
  <c r="AC125" i="1"/>
  <c r="CQ125" i="1" s="1"/>
  <c r="AD125" i="1"/>
  <c r="CR125" i="1" s="1"/>
  <c r="AE125" i="1"/>
  <c r="AF125" i="1"/>
  <c r="AG125" i="1"/>
  <c r="CU125" i="1" s="1"/>
  <c r="AH125" i="1"/>
  <c r="AI125" i="1"/>
  <c r="CW125" i="1" s="1"/>
  <c r="AJ125" i="1"/>
  <c r="CS125" i="1"/>
  <c r="CT125" i="1"/>
  <c r="CV125" i="1"/>
  <c r="CX125" i="1"/>
  <c r="FR125" i="1"/>
  <c r="GL125" i="1"/>
  <c r="GO125" i="1"/>
  <c r="GP125" i="1"/>
  <c r="GV125" i="1"/>
  <c r="HC125" i="1" s="1"/>
  <c r="C126" i="1"/>
  <c r="D126" i="1"/>
  <c r="T126" i="1"/>
  <c r="AC126" i="1"/>
  <c r="CQ126" i="1" s="1"/>
  <c r="P126" i="1" s="1"/>
  <c r="AE126" i="1"/>
  <c r="AD126" i="1" s="1"/>
  <c r="AF126" i="1"/>
  <c r="AG126" i="1"/>
  <c r="AH126" i="1"/>
  <c r="AI126" i="1"/>
  <c r="CW126" i="1" s="1"/>
  <c r="V126" i="1" s="1"/>
  <c r="AJ126" i="1"/>
  <c r="CU126" i="1"/>
  <c r="CX126" i="1"/>
  <c r="W126" i="1" s="1"/>
  <c r="FR126" i="1"/>
  <c r="GL126" i="1"/>
  <c r="GO126" i="1"/>
  <c r="GP126" i="1"/>
  <c r="GV126" i="1"/>
  <c r="HC126" i="1" s="1"/>
  <c r="GX126" i="1" s="1"/>
  <c r="I127" i="1"/>
  <c r="AC127" i="1"/>
  <c r="AE127" i="1"/>
  <c r="AD127" i="1" s="1"/>
  <c r="CR127" i="1" s="1"/>
  <c r="AF127" i="1"/>
  <c r="AG127" i="1"/>
  <c r="AH127" i="1"/>
  <c r="CV127" i="1" s="1"/>
  <c r="AI127" i="1"/>
  <c r="AJ127" i="1"/>
  <c r="CT127" i="1"/>
  <c r="CU127" i="1"/>
  <c r="CW127" i="1"/>
  <c r="CX127" i="1"/>
  <c r="FR127" i="1"/>
  <c r="GL127" i="1"/>
  <c r="GO127" i="1"/>
  <c r="GP127" i="1"/>
  <c r="GV127" i="1"/>
  <c r="HC127" i="1" s="1"/>
  <c r="I128" i="1"/>
  <c r="R128" i="1" s="1"/>
  <c r="AC128" i="1"/>
  <c r="CQ128" i="1" s="1"/>
  <c r="AD128" i="1"/>
  <c r="CR128" i="1" s="1"/>
  <c r="AE128" i="1"/>
  <c r="AF128" i="1"/>
  <c r="AG128" i="1"/>
  <c r="CU128" i="1" s="1"/>
  <c r="AH128" i="1"/>
  <c r="AI128" i="1"/>
  <c r="AJ128" i="1"/>
  <c r="CX128" i="1" s="1"/>
  <c r="CS128" i="1"/>
  <c r="CT128" i="1"/>
  <c r="CV128" i="1"/>
  <c r="CW128" i="1"/>
  <c r="FR128" i="1"/>
  <c r="GL128" i="1"/>
  <c r="GO128" i="1"/>
  <c r="GP128" i="1"/>
  <c r="GV128" i="1"/>
  <c r="HC128" i="1" s="1"/>
  <c r="I129" i="1"/>
  <c r="AC129" i="1"/>
  <c r="AE129" i="1"/>
  <c r="AD129" i="1" s="1"/>
  <c r="CR129" i="1" s="1"/>
  <c r="AF129" i="1"/>
  <c r="CT129" i="1" s="1"/>
  <c r="AG129" i="1"/>
  <c r="AH129" i="1"/>
  <c r="AI129" i="1"/>
  <c r="CW129" i="1" s="1"/>
  <c r="AJ129" i="1"/>
  <c r="CS129" i="1"/>
  <c r="CU129" i="1"/>
  <c r="CV129" i="1"/>
  <c r="CX129" i="1"/>
  <c r="FR129" i="1"/>
  <c r="GL129" i="1"/>
  <c r="GO129" i="1"/>
  <c r="GP129" i="1"/>
  <c r="GV129" i="1"/>
  <c r="HC129" i="1"/>
  <c r="C130" i="1"/>
  <c r="D130" i="1"/>
  <c r="V130" i="1"/>
  <c r="W130" i="1"/>
  <c r="AC130" i="1"/>
  <c r="AE130" i="1"/>
  <c r="AF130" i="1"/>
  <c r="AG130" i="1"/>
  <c r="AH130" i="1"/>
  <c r="AI130" i="1"/>
  <c r="AJ130" i="1"/>
  <c r="CU130" i="1"/>
  <c r="T130" i="1" s="1"/>
  <c r="CW130" i="1"/>
  <c r="CX130" i="1"/>
  <c r="FR130" i="1"/>
  <c r="GL130" i="1"/>
  <c r="GO130" i="1"/>
  <c r="GP130" i="1"/>
  <c r="GV130" i="1"/>
  <c r="HC130" i="1"/>
  <c r="GX130" i="1" s="1"/>
  <c r="I131" i="1"/>
  <c r="AC131" i="1"/>
  <c r="AE131" i="1"/>
  <c r="AF131" i="1"/>
  <c r="AG131" i="1"/>
  <c r="CU131" i="1" s="1"/>
  <c r="AH131" i="1"/>
  <c r="AI131" i="1"/>
  <c r="AJ131" i="1"/>
  <c r="CX131" i="1" s="1"/>
  <c r="CT131" i="1"/>
  <c r="CV131" i="1"/>
  <c r="CW131" i="1"/>
  <c r="FR131" i="1"/>
  <c r="GL131" i="1"/>
  <c r="GO131" i="1"/>
  <c r="GP131" i="1"/>
  <c r="GV131" i="1"/>
  <c r="HC131" i="1"/>
  <c r="I132" i="1"/>
  <c r="AC132" i="1"/>
  <c r="AE132" i="1"/>
  <c r="CS132" i="1" s="1"/>
  <c r="AF132" i="1"/>
  <c r="AG132" i="1"/>
  <c r="AH132" i="1"/>
  <c r="CV132" i="1" s="1"/>
  <c r="AI132" i="1"/>
  <c r="AJ132" i="1"/>
  <c r="CT132" i="1"/>
  <c r="CU132" i="1"/>
  <c r="CW132" i="1"/>
  <c r="CX132" i="1"/>
  <c r="FR132" i="1"/>
  <c r="GL132" i="1"/>
  <c r="GO132" i="1"/>
  <c r="GP132" i="1"/>
  <c r="GV132" i="1"/>
  <c r="HC132" i="1" s="1"/>
  <c r="B134" i="1"/>
  <c r="B116" i="1" s="1"/>
  <c r="C134" i="1"/>
  <c r="C116" i="1" s="1"/>
  <c r="D134" i="1"/>
  <c r="D116" i="1" s="1"/>
  <c r="F134" i="1"/>
  <c r="F116" i="1" s="1"/>
  <c r="G134" i="1"/>
  <c r="G116" i="1" s="1"/>
  <c r="BB134" i="1"/>
  <c r="BB116" i="1" s="1"/>
  <c r="BX134" i="1"/>
  <c r="BX116" i="1" s="1"/>
  <c r="CK134" i="1"/>
  <c r="CK116" i="1" s="1"/>
  <c r="CL134" i="1"/>
  <c r="CM134" i="1"/>
  <c r="CM116" i="1" s="1"/>
  <c r="D164" i="1"/>
  <c r="E166" i="1"/>
  <c r="Z166" i="1"/>
  <c r="AA166" i="1"/>
  <c r="AM166" i="1"/>
  <c r="AN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F166" i="1"/>
  <c r="EG166" i="1"/>
  <c r="EH166" i="1"/>
  <c r="EI166" i="1"/>
  <c r="EJ166" i="1"/>
  <c r="EK166" i="1"/>
  <c r="EL166" i="1"/>
  <c r="EM166" i="1"/>
  <c r="EN166" i="1"/>
  <c r="EO166" i="1"/>
  <c r="EP166" i="1"/>
  <c r="EQ166" i="1"/>
  <c r="ER166" i="1"/>
  <c r="ES166" i="1"/>
  <c r="ET166" i="1"/>
  <c r="EU166" i="1"/>
  <c r="EV166" i="1"/>
  <c r="EW166" i="1"/>
  <c r="EX166" i="1"/>
  <c r="EY166" i="1"/>
  <c r="EZ166" i="1"/>
  <c r="FA166" i="1"/>
  <c r="FB166" i="1"/>
  <c r="FC166" i="1"/>
  <c r="FD166" i="1"/>
  <c r="FE166" i="1"/>
  <c r="FF166" i="1"/>
  <c r="FG166" i="1"/>
  <c r="FH166" i="1"/>
  <c r="FI166" i="1"/>
  <c r="FJ166" i="1"/>
  <c r="FK166" i="1"/>
  <c r="FL166" i="1"/>
  <c r="FM166" i="1"/>
  <c r="FN166" i="1"/>
  <c r="FO166" i="1"/>
  <c r="FP166" i="1"/>
  <c r="FQ166" i="1"/>
  <c r="FR166" i="1"/>
  <c r="FS166" i="1"/>
  <c r="FT166" i="1"/>
  <c r="FU166" i="1"/>
  <c r="FV166" i="1"/>
  <c r="FW166" i="1"/>
  <c r="FX166" i="1"/>
  <c r="FY166" i="1"/>
  <c r="FZ166" i="1"/>
  <c r="GA166" i="1"/>
  <c r="GB166" i="1"/>
  <c r="GC166" i="1"/>
  <c r="GD166" i="1"/>
  <c r="GE166" i="1"/>
  <c r="GF166" i="1"/>
  <c r="GG166" i="1"/>
  <c r="GH166" i="1"/>
  <c r="GI166" i="1"/>
  <c r="GJ166" i="1"/>
  <c r="GK166" i="1"/>
  <c r="GL166" i="1"/>
  <c r="GM166" i="1"/>
  <c r="GN166" i="1"/>
  <c r="GO166" i="1"/>
  <c r="GP166" i="1"/>
  <c r="GQ166" i="1"/>
  <c r="GR166" i="1"/>
  <c r="GS166" i="1"/>
  <c r="GT166" i="1"/>
  <c r="GU166" i="1"/>
  <c r="GV166" i="1"/>
  <c r="GW166" i="1"/>
  <c r="GX166" i="1"/>
  <c r="C168" i="1"/>
  <c r="D168" i="1"/>
  <c r="AC168" i="1"/>
  <c r="AE168" i="1"/>
  <c r="AF168" i="1"/>
  <c r="AG168" i="1"/>
  <c r="AH168" i="1"/>
  <c r="AI168" i="1"/>
  <c r="CW168" i="1" s="1"/>
  <c r="V168" i="1" s="1"/>
  <c r="AJ168" i="1"/>
  <c r="CU168" i="1"/>
  <c r="T168" i="1" s="1"/>
  <c r="CX168" i="1"/>
  <c r="W168" i="1" s="1"/>
  <c r="FR168" i="1"/>
  <c r="GL168" i="1"/>
  <c r="GO168" i="1"/>
  <c r="GP168" i="1"/>
  <c r="GV168" i="1"/>
  <c r="HC168" i="1"/>
  <c r="GX168" i="1" s="1"/>
  <c r="I169" i="1"/>
  <c r="AC169" i="1"/>
  <c r="AE169" i="1"/>
  <c r="AD169" i="1" s="1"/>
  <c r="AF169" i="1"/>
  <c r="CT169" i="1" s="1"/>
  <c r="AG169" i="1"/>
  <c r="AH169" i="1"/>
  <c r="CV169" i="1" s="1"/>
  <c r="AI169" i="1"/>
  <c r="AJ169" i="1"/>
  <c r="CX169" i="1" s="1"/>
  <c r="CS169" i="1"/>
  <c r="CU169" i="1"/>
  <c r="CW169" i="1"/>
  <c r="FR169" i="1"/>
  <c r="GL169" i="1"/>
  <c r="GO169" i="1"/>
  <c r="GP169" i="1"/>
  <c r="GV169" i="1"/>
  <c r="HC169" i="1"/>
  <c r="I170" i="1"/>
  <c r="AC170" i="1"/>
  <c r="AE170" i="1"/>
  <c r="AD170" i="1" s="1"/>
  <c r="CR170" i="1" s="1"/>
  <c r="AF170" i="1"/>
  <c r="CT170" i="1" s="1"/>
  <c r="AG170" i="1"/>
  <c r="AH170" i="1"/>
  <c r="CV170" i="1" s="1"/>
  <c r="AI170" i="1"/>
  <c r="AJ170" i="1"/>
  <c r="CU170" i="1"/>
  <c r="CW170" i="1"/>
  <c r="CX170" i="1"/>
  <c r="FR170" i="1"/>
  <c r="GL170" i="1"/>
  <c r="GO170" i="1"/>
  <c r="GP170" i="1"/>
  <c r="GV170" i="1"/>
  <c r="HC170" i="1" s="1"/>
  <c r="C171" i="1"/>
  <c r="D171" i="1"/>
  <c r="T171" i="1"/>
  <c r="V171" i="1"/>
  <c r="AC171" i="1"/>
  <c r="AE171" i="1"/>
  <c r="AF171" i="1"/>
  <c r="AG171" i="1"/>
  <c r="AH171" i="1"/>
  <c r="AI171" i="1"/>
  <c r="AJ171" i="1"/>
  <c r="CU171" i="1"/>
  <c r="CW171" i="1"/>
  <c r="CX171" i="1"/>
  <c r="W171" i="1" s="1"/>
  <c r="FR171" i="1"/>
  <c r="GL171" i="1"/>
  <c r="GO171" i="1"/>
  <c r="GP171" i="1"/>
  <c r="GV171" i="1"/>
  <c r="HC171" i="1"/>
  <c r="GX171" i="1" s="1"/>
  <c r="I172" i="1"/>
  <c r="AC172" i="1"/>
  <c r="AE172" i="1"/>
  <c r="AD172" i="1" s="1"/>
  <c r="CR172" i="1" s="1"/>
  <c r="AF172" i="1"/>
  <c r="CT172" i="1" s="1"/>
  <c r="AG172" i="1"/>
  <c r="AH172" i="1"/>
  <c r="AI172" i="1"/>
  <c r="AJ172" i="1"/>
  <c r="CU172" i="1"/>
  <c r="CV172" i="1"/>
  <c r="CW172" i="1"/>
  <c r="CX172" i="1"/>
  <c r="GL172" i="1"/>
  <c r="GN172" i="1"/>
  <c r="GO172" i="1"/>
  <c r="GP172" i="1"/>
  <c r="GV172" i="1"/>
  <c r="HC172" i="1" s="1"/>
  <c r="B174" i="1"/>
  <c r="B166" i="1" s="1"/>
  <c r="C174" i="1"/>
  <c r="C166" i="1" s="1"/>
  <c r="D174" i="1"/>
  <c r="D166" i="1" s="1"/>
  <c r="F174" i="1"/>
  <c r="F166" i="1" s="1"/>
  <c r="G174" i="1"/>
  <c r="G166" i="1" s="1"/>
  <c r="BX174" i="1"/>
  <c r="BX166" i="1" s="1"/>
  <c r="CK174" i="1"/>
  <c r="BB174" i="1" s="1"/>
  <c r="CL174" i="1"/>
  <c r="BC174" i="1" s="1"/>
  <c r="CM174" i="1"/>
  <c r="BD174" i="1" s="1"/>
  <c r="D204" i="1"/>
  <c r="E206" i="1"/>
  <c r="Z206" i="1"/>
  <c r="AA206" i="1"/>
  <c r="AM206" i="1"/>
  <c r="AN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DB206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EF206" i="1"/>
  <c r="EG206" i="1"/>
  <c r="EH206" i="1"/>
  <c r="EI206" i="1"/>
  <c r="EJ206" i="1"/>
  <c r="EK206" i="1"/>
  <c r="EL206" i="1"/>
  <c r="EM206" i="1"/>
  <c r="EN206" i="1"/>
  <c r="EO206" i="1"/>
  <c r="EP206" i="1"/>
  <c r="EQ206" i="1"/>
  <c r="ER206" i="1"/>
  <c r="ES206" i="1"/>
  <c r="ET206" i="1"/>
  <c r="EU206" i="1"/>
  <c r="EV206" i="1"/>
  <c r="EW206" i="1"/>
  <c r="EX206" i="1"/>
  <c r="EY206" i="1"/>
  <c r="EZ206" i="1"/>
  <c r="FA206" i="1"/>
  <c r="FB206" i="1"/>
  <c r="FC206" i="1"/>
  <c r="FD206" i="1"/>
  <c r="FE206" i="1"/>
  <c r="FF206" i="1"/>
  <c r="FG206" i="1"/>
  <c r="FH206" i="1"/>
  <c r="FI206" i="1"/>
  <c r="FJ206" i="1"/>
  <c r="FK206" i="1"/>
  <c r="FL206" i="1"/>
  <c r="FM206" i="1"/>
  <c r="FN206" i="1"/>
  <c r="FO206" i="1"/>
  <c r="FP206" i="1"/>
  <c r="FQ206" i="1"/>
  <c r="FR206" i="1"/>
  <c r="FS206" i="1"/>
  <c r="FT206" i="1"/>
  <c r="FU206" i="1"/>
  <c r="FV206" i="1"/>
  <c r="FW206" i="1"/>
  <c r="FX206" i="1"/>
  <c r="FY206" i="1"/>
  <c r="FZ206" i="1"/>
  <c r="GA206" i="1"/>
  <c r="GB206" i="1"/>
  <c r="GC206" i="1"/>
  <c r="GD206" i="1"/>
  <c r="GE206" i="1"/>
  <c r="GF206" i="1"/>
  <c r="GG206" i="1"/>
  <c r="GH206" i="1"/>
  <c r="GI206" i="1"/>
  <c r="GJ206" i="1"/>
  <c r="GK206" i="1"/>
  <c r="GL206" i="1"/>
  <c r="GM206" i="1"/>
  <c r="GN206" i="1"/>
  <c r="GO206" i="1"/>
  <c r="GP206" i="1"/>
  <c r="GQ206" i="1"/>
  <c r="GR206" i="1"/>
  <c r="GS206" i="1"/>
  <c r="GT206" i="1"/>
  <c r="GU206" i="1"/>
  <c r="GV206" i="1"/>
  <c r="GW206" i="1"/>
  <c r="GX206" i="1"/>
  <c r="C208" i="1"/>
  <c r="D208" i="1"/>
  <c r="AC208" i="1"/>
  <c r="AE208" i="1"/>
  <c r="AF208" i="1"/>
  <c r="AG208" i="1"/>
  <c r="AH208" i="1"/>
  <c r="AI208" i="1"/>
  <c r="CW208" i="1" s="1"/>
  <c r="V208" i="1" s="1"/>
  <c r="AJ208" i="1"/>
  <c r="CU208" i="1"/>
  <c r="T208" i="1" s="1"/>
  <c r="CX208" i="1"/>
  <c r="W208" i="1" s="1"/>
  <c r="FR208" i="1"/>
  <c r="GL208" i="1"/>
  <c r="GO208" i="1"/>
  <c r="GP208" i="1"/>
  <c r="GV208" i="1"/>
  <c r="HC208" i="1" s="1"/>
  <c r="GX208" i="1" s="1"/>
  <c r="I209" i="1"/>
  <c r="AC209" i="1"/>
  <c r="CQ209" i="1" s="1"/>
  <c r="AD209" i="1"/>
  <c r="CR209" i="1" s="1"/>
  <c r="AE209" i="1"/>
  <c r="AF209" i="1"/>
  <c r="AG209" i="1"/>
  <c r="AH209" i="1"/>
  <c r="CV209" i="1" s="1"/>
  <c r="AI209" i="1"/>
  <c r="AJ209" i="1"/>
  <c r="CS209" i="1"/>
  <c r="CT209" i="1"/>
  <c r="CU209" i="1"/>
  <c r="CW209" i="1"/>
  <c r="CX209" i="1"/>
  <c r="GL209" i="1"/>
  <c r="GN209" i="1"/>
  <c r="GO209" i="1"/>
  <c r="GP209" i="1"/>
  <c r="GV209" i="1"/>
  <c r="HC209" i="1" s="1"/>
  <c r="C210" i="1"/>
  <c r="D210" i="1"/>
  <c r="W210" i="1"/>
  <c r="AC210" i="1"/>
  <c r="AE210" i="1"/>
  <c r="AF210" i="1"/>
  <c r="AG210" i="1"/>
  <c r="AH210" i="1"/>
  <c r="AI210" i="1"/>
  <c r="CW210" i="1" s="1"/>
  <c r="V210" i="1" s="1"/>
  <c r="AJ210" i="1"/>
  <c r="CU210" i="1"/>
  <c r="T210" i="1" s="1"/>
  <c r="CX210" i="1"/>
  <c r="FR210" i="1"/>
  <c r="GL210" i="1"/>
  <c r="GO210" i="1"/>
  <c r="GP210" i="1"/>
  <c r="GV210" i="1"/>
  <c r="HC210" i="1" s="1"/>
  <c r="GX210" i="1" s="1"/>
  <c r="I211" i="1"/>
  <c r="AC211" i="1"/>
  <c r="AD211" i="1"/>
  <c r="CR211" i="1" s="1"/>
  <c r="AE211" i="1"/>
  <c r="AF211" i="1"/>
  <c r="CT211" i="1" s="1"/>
  <c r="AG211" i="1"/>
  <c r="AH211" i="1"/>
  <c r="CV211" i="1" s="1"/>
  <c r="AI211" i="1"/>
  <c r="AJ211" i="1"/>
  <c r="CS211" i="1"/>
  <c r="CU211" i="1"/>
  <c r="CW211" i="1"/>
  <c r="CX211" i="1"/>
  <c r="GL211" i="1"/>
  <c r="GN211" i="1"/>
  <c r="GO211" i="1"/>
  <c r="GP211" i="1"/>
  <c r="GV211" i="1"/>
  <c r="HC211" i="1"/>
  <c r="C212" i="1"/>
  <c r="D212" i="1"/>
  <c r="AC212" i="1"/>
  <c r="AE212" i="1"/>
  <c r="AF212" i="1"/>
  <c r="AG212" i="1"/>
  <c r="AH212" i="1"/>
  <c r="AI212" i="1"/>
  <c r="CW212" i="1" s="1"/>
  <c r="V212" i="1" s="1"/>
  <c r="AJ212" i="1"/>
  <c r="CU212" i="1"/>
  <c r="T212" i="1" s="1"/>
  <c r="CX212" i="1"/>
  <c r="W212" i="1" s="1"/>
  <c r="FR212" i="1"/>
  <c r="GL212" i="1"/>
  <c r="GO212" i="1"/>
  <c r="GP212" i="1"/>
  <c r="GV212" i="1"/>
  <c r="HC212" i="1" s="1"/>
  <c r="GX212" i="1" s="1"/>
  <c r="I213" i="1"/>
  <c r="AC213" i="1"/>
  <c r="CQ213" i="1" s="1"/>
  <c r="AD213" i="1"/>
  <c r="CR213" i="1" s="1"/>
  <c r="AE213" i="1"/>
  <c r="AF213" i="1"/>
  <c r="AG213" i="1"/>
  <c r="CU213" i="1" s="1"/>
  <c r="AH213" i="1"/>
  <c r="CV213" i="1" s="1"/>
  <c r="AI213" i="1"/>
  <c r="AJ213" i="1"/>
  <c r="CX213" i="1" s="1"/>
  <c r="CS213" i="1"/>
  <c r="CT213" i="1"/>
  <c r="CW213" i="1"/>
  <c r="FR213" i="1"/>
  <c r="GL213" i="1"/>
  <c r="GO213" i="1"/>
  <c r="GP213" i="1"/>
  <c r="GV213" i="1"/>
  <c r="HC213" i="1" s="1"/>
  <c r="I214" i="1"/>
  <c r="AC214" i="1"/>
  <c r="AE214" i="1"/>
  <c r="AD214" i="1" s="1"/>
  <c r="CR214" i="1" s="1"/>
  <c r="AF214" i="1"/>
  <c r="CT214" i="1" s="1"/>
  <c r="AG214" i="1"/>
  <c r="AH214" i="1"/>
  <c r="AI214" i="1"/>
  <c r="CW214" i="1" s="1"/>
  <c r="AJ214" i="1"/>
  <c r="CS214" i="1"/>
  <c r="CU214" i="1"/>
  <c r="CV214" i="1"/>
  <c r="CX214" i="1"/>
  <c r="FR214" i="1"/>
  <c r="GL214" i="1"/>
  <c r="GO214" i="1"/>
  <c r="GP214" i="1"/>
  <c r="GV214" i="1"/>
  <c r="HC214" i="1"/>
  <c r="I215" i="1"/>
  <c r="AC215" i="1"/>
  <c r="AE215" i="1"/>
  <c r="AD215" i="1" s="1"/>
  <c r="CR215" i="1" s="1"/>
  <c r="AF215" i="1"/>
  <c r="AG215" i="1"/>
  <c r="AH215" i="1"/>
  <c r="AI215" i="1"/>
  <c r="AJ215" i="1"/>
  <c r="CX215" i="1" s="1"/>
  <c r="CS215" i="1"/>
  <c r="CT215" i="1"/>
  <c r="CU215" i="1"/>
  <c r="CV215" i="1"/>
  <c r="CW215" i="1"/>
  <c r="FR215" i="1"/>
  <c r="GL215" i="1"/>
  <c r="GO215" i="1"/>
  <c r="GP215" i="1"/>
  <c r="GV215" i="1"/>
  <c r="HC215" i="1"/>
  <c r="C216" i="1"/>
  <c r="D216" i="1"/>
  <c r="T216" i="1"/>
  <c r="V216" i="1"/>
  <c r="AC216" i="1"/>
  <c r="AE216" i="1"/>
  <c r="AF216" i="1"/>
  <c r="AG216" i="1"/>
  <c r="CU216" i="1" s="1"/>
  <c r="AH216" i="1"/>
  <c r="AI216" i="1"/>
  <c r="AJ216" i="1"/>
  <c r="CW216" i="1"/>
  <c r="CX216" i="1"/>
  <c r="W216" i="1" s="1"/>
  <c r="FR216" i="1"/>
  <c r="GL216" i="1"/>
  <c r="GO216" i="1"/>
  <c r="GP216" i="1"/>
  <c r="GV216" i="1"/>
  <c r="HC216" i="1"/>
  <c r="GX216" i="1" s="1"/>
  <c r="I217" i="1"/>
  <c r="AC217" i="1"/>
  <c r="CQ217" i="1" s="1"/>
  <c r="AD217" i="1"/>
  <c r="CR217" i="1" s="1"/>
  <c r="AE217" i="1"/>
  <c r="CS217" i="1" s="1"/>
  <c r="AF217" i="1"/>
  <c r="CT217" i="1" s="1"/>
  <c r="AG217" i="1"/>
  <c r="AH217" i="1"/>
  <c r="AI217" i="1"/>
  <c r="AJ217" i="1"/>
  <c r="CU217" i="1"/>
  <c r="CV217" i="1"/>
  <c r="CW217" i="1"/>
  <c r="CX217" i="1"/>
  <c r="FR217" i="1"/>
  <c r="GL217" i="1"/>
  <c r="GO217" i="1"/>
  <c r="GP217" i="1"/>
  <c r="GV217" i="1"/>
  <c r="HC217" i="1"/>
  <c r="I218" i="1"/>
  <c r="AC218" i="1"/>
  <c r="AE218" i="1"/>
  <c r="AD218" i="1" s="1"/>
  <c r="CR218" i="1" s="1"/>
  <c r="AF218" i="1"/>
  <c r="CT218" i="1" s="1"/>
  <c r="AG218" i="1"/>
  <c r="CU218" i="1" s="1"/>
  <c r="AH218" i="1"/>
  <c r="CV218" i="1" s="1"/>
  <c r="AI218" i="1"/>
  <c r="CW218" i="1" s="1"/>
  <c r="AJ218" i="1"/>
  <c r="CS218" i="1"/>
  <c r="CX218" i="1"/>
  <c r="FR218" i="1"/>
  <c r="GL218" i="1"/>
  <c r="GO218" i="1"/>
  <c r="GP218" i="1"/>
  <c r="GV218" i="1"/>
  <c r="HC218" i="1"/>
  <c r="I219" i="1"/>
  <c r="AC219" i="1"/>
  <c r="AE219" i="1"/>
  <c r="AD219" i="1" s="1"/>
  <c r="AF219" i="1"/>
  <c r="CT219" i="1" s="1"/>
  <c r="AG219" i="1"/>
  <c r="AH219" i="1"/>
  <c r="CV219" i="1" s="1"/>
  <c r="AI219" i="1"/>
  <c r="AJ219" i="1"/>
  <c r="CX219" i="1" s="1"/>
  <c r="CU219" i="1"/>
  <c r="CW219" i="1"/>
  <c r="FR219" i="1"/>
  <c r="GL219" i="1"/>
  <c r="GO219" i="1"/>
  <c r="GP219" i="1"/>
  <c r="GV219" i="1"/>
  <c r="HC219" i="1"/>
  <c r="C220" i="1"/>
  <c r="D220" i="1"/>
  <c r="AC220" i="1"/>
  <c r="AE220" i="1"/>
  <c r="AF220" i="1"/>
  <c r="AG220" i="1"/>
  <c r="CU220" i="1" s="1"/>
  <c r="T220" i="1" s="1"/>
  <c r="AH220" i="1"/>
  <c r="AI220" i="1"/>
  <c r="AJ220" i="1"/>
  <c r="CX220" i="1" s="1"/>
  <c r="W220" i="1" s="1"/>
  <c r="CW220" i="1"/>
  <c r="V220" i="1" s="1"/>
  <c r="FR220" i="1"/>
  <c r="GL220" i="1"/>
  <c r="GO220" i="1"/>
  <c r="GP220" i="1"/>
  <c r="GV220" i="1"/>
  <c r="HC220" i="1"/>
  <c r="GX220" i="1" s="1"/>
  <c r="I221" i="1"/>
  <c r="AC221" i="1"/>
  <c r="AE221" i="1"/>
  <c r="AD221" i="1" s="1"/>
  <c r="AF221" i="1"/>
  <c r="CT221" i="1" s="1"/>
  <c r="AG221" i="1"/>
  <c r="AH221" i="1"/>
  <c r="AI221" i="1"/>
  <c r="CW221" i="1" s="1"/>
  <c r="AJ221" i="1"/>
  <c r="CX221" i="1" s="1"/>
  <c r="CS221" i="1"/>
  <c r="CU221" i="1"/>
  <c r="CV221" i="1"/>
  <c r="FR221" i="1"/>
  <c r="GL221" i="1"/>
  <c r="GO221" i="1"/>
  <c r="GP221" i="1"/>
  <c r="GV221" i="1"/>
  <c r="HC221" i="1"/>
  <c r="I222" i="1"/>
  <c r="AC222" i="1"/>
  <c r="CQ222" i="1" s="1"/>
  <c r="AD222" i="1"/>
  <c r="CR222" i="1" s="1"/>
  <c r="AE222" i="1"/>
  <c r="CS222" i="1" s="1"/>
  <c r="AF222" i="1"/>
  <c r="AG222" i="1"/>
  <c r="CU222" i="1" s="1"/>
  <c r="AH222" i="1"/>
  <c r="CV222" i="1" s="1"/>
  <c r="AI222" i="1"/>
  <c r="AJ222" i="1"/>
  <c r="CT222" i="1"/>
  <c r="CW222" i="1"/>
  <c r="CX222" i="1"/>
  <c r="FR222" i="1"/>
  <c r="GL222" i="1"/>
  <c r="GO222" i="1"/>
  <c r="GP222" i="1"/>
  <c r="GV222" i="1"/>
  <c r="HC222" i="1" s="1"/>
  <c r="B224" i="1"/>
  <c r="B206" i="1" s="1"/>
  <c r="C224" i="1"/>
  <c r="C206" i="1" s="1"/>
  <c r="D224" i="1"/>
  <c r="D206" i="1" s="1"/>
  <c r="F224" i="1"/>
  <c r="F206" i="1" s="1"/>
  <c r="G224" i="1"/>
  <c r="G206" i="1" s="1"/>
  <c r="BX224" i="1"/>
  <c r="BX206" i="1" s="1"/>
  <c r="CK224" i="1"/>
  <c r="CK206" i="1" s="1"/>
  <c r="CL224" i="1"/>
  <c r="CL206" i="1" s="1"/>
  <c r="CM224" i="1"/>
  <c r="CM206" i="1" s="1"/>
  <c r="D254" i="1"/>
  <c r="E256" i="1"/>
  <c r="Z256" i="1"/>
  <c r="AA256" i="1"/>
  <c r="AM256" i="1"/>
  <c r="AN256" i="1"/>
  <c r="BE256" i="1"/>
  <c r="BF256" i="1"/>
  <c r="BG256" i="1"/>
  <c r="BH256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BU256" i="1"/>
  <c r="BV256" i="1"/>
  <c r="BW256" i="1"/>
  <c r="CN256" i="1"/>
  <c r="CO256" i="1"/>
  <c r="CP256" i="1"/>
  <c r="CQ256" i="1"/>
  <c r="CR256" i="1"/>
  <c r="CS256" i="1"/>
  <c r="CT256" i="1"/>
  <c r="CU256" i="1"/>
  <c r="CV256" i="1"/>
  <c r="CW256" i="1"/>
  <c r="CX256" i="1"/>
  <c r="CY256" i="1"/>
  <c r="CZ256" i="1"/>
  <c r="DA256" i="1"/>
  <c r="DB256" i="1"/>
  <c r="DC256" i="1"/>
  <c r="DD256" i="1"/>
  <c r="DE256" i="1"/>
  <c r="DF256" i="1"/>
  <c r="DG256" i="1"/>
  <c r="DH256" i="1"/>
  <c r="DI256" i="1"/>
  <c r="DJ256" i="1"/>
  <c r="DK256" i="1"/>
  <c r="DL256" i="1"/>
  <c r="DM256" i="1"/>
  <c r="DN256" i="1"/>
  <c r="DO256" i="1"/>
  <c r="DP256" i="1"/>
  <c r="DQ256" i="1"/>
  <c r="DR256" i="1"/>
  <c r="DS256" i="1"/>
  <c r="DT256" i="1"/>
  <c r="DU256" i="1"/>
  <c r="DV256" i="1"/>
  <c r="DW256" i="1"/>
  <c r="DX256" i="1"/>
  <c r="DY256" i="1"/>
  <c r="DZ256" i="1"/>
  <c r="EA256" i="1"/>
  <c r="EB256" i="1"/>
  <c r="EC256" i="1"/>
  <c r="ED256" i="1"/>
  <c r="EE256" i="1"/>
  <c r="EF256" i="1"/>
  <c r="EG256" i="1"/>
  <c r="EH256" i="1"/>
  <c r="EI256" i="1"/>
  <c r="EJ256" i="1"/>
  <c r="EK256" i="1"/>
  <c r="EL256" i="1"/>
  <c r="EM256" i="1"/>
  <c r="EN256" i="1"/>
  <c r="EO256" i="1"/>
  <c r="EP256" i="1"/>
  <c r="EQ256" i="1"/>
  <c r="ER256" i="1"/>
  <c r="ES256" i="1"/>
  <c r="ET256" i="1"/>
  <c r="EU256" i="1"/>
  <c r="EV256" i="1"/>
  <c r="EW256" i="1"/>
  <c r="EX256" i="1"/>
  <c r="EY256" i="1"/>
  <c r="EZ256" i="1"/>
  <c r="FA256" i="1"/>
  <c r="FB256" i="1"/>
  <c r="FC256" i="1"/>
  <c r="FD256" i="1"/>
  <c r="FE256" i="1"/>
  <c r="FF256" i="1"/>
  <c r="FG256" i="1"/>
  <c r="FH256" i="1"/>
  <c r="FI256" i="1"/>
  <c r="FJ256" i="1"/>
  <c r="FK256" i="1"/>
  <c r="FL256" i="1"/>
  <c r="FM256" i="1"/>
  <c r="FN256" i="1"/>
  <c r="FO256" i="1"/>
  <c r="FP256" i="1"/>
  <c r="FQ256" i="1"/>
  <c r="FR256" i="1"/>
  <c r="FS256" i="1"/>
  <c r="FT256" i="1"/>
  <c r="FU256" i="1"/>
  <c r="FV256" i="1"/>
  <c r="FW256" i="1"/>
  <c r="FX256" i="1"/>
  <c r="FY256" i="1"/>
  <c r="FZ256" i="1"/>
  <c r="GA256" i="1"/>
  <c r="GB256" i="1"/>
  <c r="GC256" i="1"/>
  <c r="GD256" i="1"/>
  <c r="GE256" i="1"/>
  <c r="GF256" i="1"/>
  <c r="GG256" i="1"/>
  <c r="GH256" i="1"/>
  <c r="GI256" i="1"/>
  <c r="GJ256" i="1"/>
  <c r="GK256" i="1"/>
  <c r="GL256" i="1"/>
  <c r="GM256" i="1"/>
  <c r="GN256" i="1"/>
  <c r="GO256" i="1"/>
  <c r="GP256" i="1"/>
  <c r="GQ256" i="1"/>
  <c r="GR256" i="1"/>
  <c r="GS256" i="1"/>
  <c r="GT256" i="1"/>
  <c r="GU256" i="1"/>
  <c r="GV256" i="1"/>
  <c r="GW256" i="1"/>
  <c r="GX256" i="1"/>
  <c r="C258" i="1"/>
  <c r="D258" i="1"/>
  <c r="W258" i="1"/>
  <c r="AC258" i="1"/>
  <c r="AE258" i="1"/>
  <c r="AD258" i="1" s="1"/>
  <c r="AF258" i="1"/>
  <c r="AG258" i="1"/>
  <c r="CU258" i="1" s="1"/>
  <c r="T258" i="1" s="1"/>
  <c r="AH258" i="1"/>
  <c r="AI258" i="1"/>
  <c r="CW258" i="1" s="1"/>
  <c r="V258" i="1" s="1"/>
  <c r="AJ258" i="1"/>
  <c r="CX258" i="1"/>
  <c r="FR258" i="1"/>
  <c r="GL258" i="1"/>
  <c r="GO258" i="1"/>
  <c r="GP258" i="1"/>
  <c r="GV258" i="1"/>
  <c r="HC258" i="1" s="1"/>
  <c r="GX258" i="1" s="1"/>
  <c r="I259" i="1"/>
  <c r="AC259" i="1"/>
  <c r="AD259" i="1"/>
  <c r="CR259" i="1" s="1"/>
  <c r="AE259" i="1"/>
  <c r="AF259" i="1"/>
  <c r="CT259" i="1" s="1"/>
  <c r="AG259" i="1"/>
  <c r="CU259" i="1" s="1"/>
  <c r="AH259" i="1"/>
  <c r="CV259" i="1" s="1"/>
  <c r="AI259" i="1"/>
  <c r="AJ259" i="1"/>
  <c r="CS259" i="1"/>
  <c r="CW259" i="1"/>
  <c r="CX259" i="1"/>
  <c r="FR259" i="1"/>
  <c r="GL259" i="1"/>
  <c r="GO259" i="1"/>
  <c r="GP259" i="1"/>
  <c r="GV259" i="1"/>
  <c r="HC259" i="1"/>
  <c r="I260" i="1"/>
  <c r="AC260" i="1"/>
  <c r="CQ260" i="1" s="1"/>
  <c r="AD260" i="1"/>
  <c r="CR260" i="1" s="1"/>
  <c r="AE260" i="1"/>
  <c r="CS260" i="1" s="1"/>
  <c r="AF260" i="1"/>
  <c r="CT260" i="1" s="1"/>
  <c r="AG260" i="1"/>
  <c r="AH260" i="1"/>
  <c r="AI260" i="1"/>
  <c r="CW260" i="1" s="1"/>
  <c r="V260" i="1" s="1"/>
  <c r="AJ260" i="1"/>
  <c r="CX260" i="1" s="1"/>
  <c r="W260" i="1" s="1"/>
  <c r="CU260" i="1"/>
  <c r="CV260" i="1"/>
  <c r="FR260" i="1"/>
  <c r="GL260" i="1"/>
  <c r="GO260" i="1"/>
  <c r="GP260" i="1"/>
  <c r="GV260" i="1"/>
  <c r="HC260" i="1" s="1"/>
  <c r="GX260" i="1" s="1"/>
  <c r="C261" i="1"/>
  <c r="D261" i="1"/>
  <c r="AC261" i="1"/>
  <c r="AE261" i="1"/>
  <c r="AF261" i="1"/>
  <c r="AG261" i="1"/>
  <c r="CU261" i="1" s="1"/>
  <c r="T261" i="1" s="1"/>
  <c r="AH261" i="1"/>
  <c r="AI261" i="1"/>
  <c r="AJ261" i="1"/>
  <c r="CX261" i="1" s="1"/>
  <c r="W261" i="1" s="1"/>
  <c r="CW261" i="1"/>
  <c r="V261" i="1" s="1"/>
  <c r="FR261" i="1"/>
  <c r="GL261" i="1"/>
  <c r="GO261" i="1"/>
  <c r="GP261" i="1"/>
  <c r="GV261" i="1"/>
  <c r="HC261" i="1"/>
  <c r="GX261" i="1" s="1"/>
  <c r="I262" i="1"/>
  <c r="AC262" i="1"/>
  <c r="AE262" i="1"/>
  <c r="AD262" i="1" s="1"/>
  <c r="AF262" i="1"/>
  <c r="CT262" i="1" s="1"/>
  <c r="AG262" i="1"/>
  <c r="CU262" i="1" s="1"/>
  <c r="AH262" i="1"/>
  <c r="AI262" i="1"/>
  <c r="CW262" i="1" s="1"/>
  <c r="AJ262" i="1"/>
  <c r="CX262" i="1" s="1"/>
  <c r="CS262" i="1"/>
  <c r="CV262" i="1"/>
  <c r="GL262" i="1"/>
  <c r="GN262" i="1"/>
  <c r="GO262" i="1"/>
  <c r="GP262" i="1"/>
  <c r="GV262" i="1"/>
  <c r="HC262" i="1"/>
  <c r="B264" i="1"/>
  <c r="B256" i="1" s="1"/>
  <c r="C264" i="1"/>
  <c r="C256" i="1" s="1"/>
  <c r="D264" i="1"/>
  <c r="D256" i="1" s="1"/>
  <c r="F264" i="1"/>
  <c r="F256" i="1" s="1"/>
  <c r="G264" i="1"/>
  <c r="G256" i="1" s="1"/>
  <c r="BX264" i="1"/>
  <c r="AO264" i="1" s="1"/>
  <c r="CK264" i="1"/>
  <c r="BB264" i="1" s="1"/>
  <c r="CL264" i="1"/>
  <c r="BC264" i="1" s="1"/>
  <c r="CM264" i="1"/>
  <c r="BD264" i="1" s="1"/>
  <c r="B294" i="1"/>
  <c r="B22" i="1" s="1"/>
  <c r="C294" i="1"/>
  <c r="C22" i="1" s="1"/>
  <c r="D294" i="1"/>
  <c r="D22" i="1" s="1"/>
  <c r="F294" i="1"/>
  <c r="F22" i="1" s="1"/>
  <c r="G294" i="1"/>
  <c r="G22" i="1" s="1"/>
  <c r="B324" i="1"/>
  <c r="B18" i="1" s="1"/>
  <c r="C324" i="1"/>
  <c r="C18" i="1" s="1"/>
  <c r="D324" i="1"/>
  <c r="D18" i="1" s="1"/>
  <c r="F324" i="1"/>
  <c r="F18" i="1" s="1"/>
  <c r="G324" i="1"/>
  <c r="G18" i="1" s="1"/>
  <c r="F12" i="6"/>
  <c r="G12" i="6"/>
  <c r="CY12" i="6"/>
  <c r="CD264" i="1" l="1"/>
  <c r="AU264" i="1" s="1"/>
  <c r="DT25" i="8" s="1"/>
  <c r="GX259" i="1"/>
  <c r="GX38" i="1"/>
  <c r="DG206" i="3"/>
  <c r="P260" i="1"/>
  <c r="T260" i="1"/>
  <c r="R259" i="1"/>
  <c r="T259" i="1"/>
  <c r="S259" i="1"/>
  <c r="W259" i="1"/>
  <c r="AJ264" i="1" s="1"/>
  <c r="DF197" i="3"/>
  <c r="DG196" i="3"/>
  <c r="DG182" i="3"/>
  <c r="S217" i="1"/>
  <c r="DG172" i="3"/>
  <c r="DF153" i="3"/>
  <c r="DF152" i="3"/>
  <c r="DG144" i="3"/>
  <c r="DG127" i="3"/>
  <c r="DG125" i="3"/>
  <c r="S132" i="1"/>
  <c r="DG115" i="3"/>
  <c r="DG113" i="3"/>
  <c r="DG103" i="3"/>
  <c r="DF93" i="3"/>
  <c r="DF92" i="3"/>
  <c r="DG67" i="3"/>
  <c r="GX80" i="1"/>
  <c r="DG59" i="3"/>
  <c r="DG58" i="3"/>
  <c r="DF46" i="3"/>
  <c r="DG45" i="3"/>
  <c r="DG44" i="3"/>
  <c r="DG34" i="3"/>
  <c r="DG23" i="3"/>
  <c r="DF14" i="3"/>
  <c r="DF6" i="3"/>
  <c r="R262" i="1"/>
  <c r="U262" i="1"/>
  <c r="CQ262" i="1"/>
  <c r="GX262" i="1"/>
  <c r="CV261" i="1"/>
  <c r="U261" i="1" s="1"/>
  <c r="T262" i="1"/>
  <c r="S262" i="1"/>
  <c r="CS261" i="1"/>
  <c r="R261" i="1" s="1"/>
  <c r="CQ261" i="1"/>
  <c r="P261" i="1" s="1"/>
  <c r="HH262" i="1"/>
  <c r="AD261" i="1"/>
  <c r="CR261" i="1" s="1"/>
  <c r="Q261" i="1" s="1"/>
  <c r="CT261" i="1"/>
  <c r="S261" i="1" s="1"/>
  <c r="DG203" i="3"/>
  <c r="DF202" i="3"/>
  <c r="W262" i="1"/>
  <c r="V262" i="1"/>
  <c r="P262" i="1"/>
  <c r="CC264" i="1"/>
  <c r="AT264" i="1" s="1"/>
  <c r="CV258" i="1"/>
  <c r="U258" i="1" s="1"/>
  <c r="Q260" i="1"/>
  <c r="CT258" i="1"/>
  <c r="S258" i="1" s="1"/>
  <c r="CS258" i="1"/>
  <c r="R258" i="1" s="1"/>
  <c r="AB259" i="1"/>
  <c r="CQ258" i="1"/>
  <c r="P258" i="1" s="1"/>
  <c r="V259" i="1"/>
  <c r="BZ264" i="1"/>
  <c r="AQ264" i="1" s="1"/>
  <c r="HG259" i="1"/>
  <c r="CR258" i="1"/>
  <c r="Q258" i="1" s="1"/>
  <c r="AB258" i="1"/>
  <c r="U259" i="1"/>
  <c r="Q259" i="1"/>
  <c r="U260" i="1"/>
  <c r="R260" i="1"/>
  <c r="DF200" i="3"/>
  <c r="DJ200" i="3" s="1"/>
  <c r="DF196" i="3"/>
  <c r="S260" i="1"/>
  <c r="FI23" i="8"/>
  <c r="T221" i="1"/>
  <c r="W37" i="1"/>
  <c r="W215" i="1"/>
  <c r="GX221" i="1"/>
  <c r="S222" i="1"/>
  <c r="W221" i="1"/>
  <c r="CQ220" i="1"/>
  <c r="P220" i="1" s="1"/>
  <c r="AD220" i="1"/>
  <c r="W222" i="1"/>
  <c r="CQ221" i="1"/>
  <c r="P221" i="1" s="1"/>
  <c r="AB222" i="1"/>
  <c r="T222" i="1"/>
  <c r="CV220" i="1"/>
  <c r="U220" i="1" s="1"/>
  <c r="CT220" i="1"/>
  <c r="S220" i="1" s="1"/>
  <c r="HG222" i="1"/>
  <c r="HG221" i="1"/>
  <c r="CS220" i="1"/>
  <c r="R220" i="1" s="1"/>
  <c r="DG180" i="3"/>
  <c r="U221" i="1"/>
  <c r="R221" i="1"/>
  <c r="DF186" i="3"/>
  <c r="DJ186" i="3" s="1"/>
  <c r="DF182" i="3"/>
  <c r="DG178" i="3"/>
  <c r="V222" i="1"/>
  <c r="R222" i="1"/>
  <c r="V221" i="1"/>
  <c r="Q222" i="1"/>
  <c r="GX222" i="1"/>
  <c r="P222" i="1"/>
  <c r="S221" i="1"/>
  <c r="U222" i="1"/>
  <c r="GX215" i="1"/>
  <c r="T215" i="1"/>
  <c r="Q217" i="1"/>
  <c r="V215" i="1"/>
  <c r="GX219" i="1"/>
  <c r="GX218" i="1"/>
  <c r="R218" i="1"/>
  <c r="S219" i="1"/>
  <c r="P209" i="1"/>
  <c r="DF172" i="3"/>
  <c r="W219" i="1"/>
  <c r="GX217" i="1"/>
  <c r="U217" i="1"/>
  <c r="R217" i="1"/>
  <c r="CT216" i="1"/>
  <c r="S216" i="1" s="1"/>
  <c r="AB217" i="1"/>
  <c r="AD216" i="1"/>
  <c r="T217" i="1"/>
  <c r="CQ219" i="1"/>
  <c r="P219" i="1" s="1"/>
  <c r="V217" i="1"/>
  <c r="CV216" i="1"/>
  <c r="U216" i="1" s="1"/>
  <c r="HG219" i="1"/>
  <c r="CS216" i="1"/>
  <c r="R216" i="1" s="1"/>
  <c r="V218" i="1"/>
  <c r="U219" i="1"/>
  <c r="U218" i="1"/>
  <c r="P217" i="1"/>
  <c r="T218" i="1"/>
  <c r="S218" i="1"/>
  <c r="W217" i="1"/>
  <c r="DF166" i="3"/>
  <c r="DG165" i="3"/>
  <c r="T219" i="1"/>
  <c r="Q218" i="1"/>
  <c r="V219" i="1"/>
  <c r="W218" i="1"/>
  <c r="U213" i="1"/>
  <c r="GX209" i="1"/>
  <c r="S209" i="1"/>
  <c r="AB215" i="1"/>
  <c r="T213" i="1"/>
  <c r="CV212" i="1"/>
  <c r="U212" i="1" s="1"/>
  <c r="V213" i="1"/>
  <c r="AB214" i="1"/>
  <c r="S213" i="1"/>
  <c r="CT212" i="1"/>
  <c r="S212" i="1" s="1"/>
  <c r="V214" i="1"/>
  <c r="Q213" i="1"/>
  <c r="AD212" i="1"/>
  <c r="CR212" i="1" s="1"/>
  <c r="Q212" i="1" s="1"/>
  <c r="GX213" i="1"/>
  <c r="P213" i="1"/>
  <c r="AB213" i="1"/>
  <c r="CQ212" i="1"/>
  <c r="P212" i="1" s="1"/>
  <c r="W213" i="1"/>
  <c r="R213" i="1"/>
  <c r="CQ215" i="1"/>
  <c r="P215" i="1" s="1"/>
  <c r="HG215" i="1"/>
  <c r="Q214" i="1"/>
  <c r="U215" i="1"/>
  <c r="T214" i="1"/>
  <c r="Q215" i="1"/>
  <c r="R215" i="1"/>
  <c r="DF164" i="3"/>
  <c r="DJ164" i="3" s="1"/>
  <c r="T209" i="1"/>
  <c r="Q209" i="1"/>
  <c r="S38" i="1"/>
  <c r="R209" i="1"/>
  <c r="GX131" i="1"/>
  <c r="DF148" i="3"/>
  <c r="CS210" i="1"/>
  <c r="R210" i="1" s="1"/>
  <c r="CQ210" i="1"/>
  <c r="P210" i="1" s="1"/>
  <c r="V211" i="1"/>
  <c r="BZ224" i="1"/>
  <c r="AQ224" i="1" s="1"/>
  <c r="CT210" i="1"/>
  <c r="S210" i="1" s="1"/>
  <c r="CY210" i="1" s="1"/>
  <c r="X210" i="1" s="1"/>
  <c r="CV210" i="1"/>
  <c r="U210" i="1" s="1"/>
  <c r="DG148" i="3"/>
  <c r="AD210" i="1"/>
  <c r="CR210" i="1" s="1"/>
  <c r="Q210" i="1" s="1"/>
  <c r="W211" i="1"/>
  <c r="S211" i="1"/>
  <c r="GX211" i="1"/>
  <c r="T211" i="1"/>
  <c r="Q211" i="1"/>
  <c r="R211" i="1"/>
  <c r="HH211" i="1"/>
  <c r="U211" i="1"/>
  <c r="CD174" i="1"/>
  <c r="AU174" i="1" s="1"/>
  <c r="AU166" i="1" s="1"/>
  <c r="FI21" i="8"/>
  <c r="CT208" i="1"/>
  <c r="S208" i="1" s="1"/>
  <c r="CD224" i="1"/>
  <c r="CD206" i="1" s="1"/>
  <c r="AD208" i="1"/>
  <c r="CR208" i="1" s="1"/>
  <c r="Q208" i="1" s="1"/>
  <c r="AB209" i="1"/>
  <c r="CQ208" i="1"/>
  <c r="P208" i="1" s="1"/>
  <c r="CV208" i="1"/>
  <c r="U208" i="1" s="1"/>
  <c r="HH209" i="1"/>
  <c r="CC224" i="1"/>
  <c r="CC206" i="1" s="1"/>
  <c r="DG143" i="3"/>
  <c r="W209" i="1"/>
  <c r="U209" i="1"/>
  <c r="V209" i="1"/>
  <c r="DG142" i="3"/>
  <c r="DF142" i="3"/>
  <c r="DF144" i="3"/>
  <c r="DG126" i="3"/>
  <c r="GX172" i="1"/>
  <c r="T172" i="1"/>
  <c r="U172" i="1"/>
  <c r="AD171" i="1"/>
  <c r="CR171" i="1" s="1"/>
  <c r="Q171" i="1" s="1"/>
  <c r="W172" i="1"/>
  <c r="S172" i="1"/>
  <c r="CV171" i="1"/>
  <c r="U171" i="1" s="1"/>
  <c r="V172" i="1"/>
  <c r="Q172" i="1"/>
  <c r="CQ172" i="1"/>
  <c r="P172" i="1" s="1"/>
  <c r="CT171" i="1"/>
  <c r="S171" i="1" s="1"/>
  <c r="CS171" i="1"/>
  <c r="R171" i="1" s="1"/>
  <c r="DF133" i="3"/>
  <c r="DF138" i="3"/>
  <c r="DJ138" i="3" s="1"/>
  <c r="DF132" i="3"/>
  <c r="GX170" i="1"/>
  <c r="T170" i="1"/>
  <c r="V170" i="1"/>
  <c r="Q170" i="1"/>
  <c r="BZ174" i="1"/>
  <c r="CG174" i="1" s="1"/>
  <c r="CG166" i="1" s="1"/>
  <c r="FI19" i="8"/>
  <c r="W169" i="1"/>
  <c r="CV168" i="1"/>
  <c r="U168" i="1" s="1"/>
  <c r="AB170" i="1"/>
  <c r="CT168" i="1"/>
  <c r="S168" i="1" s="1"/>
  <c r="AD168" i="1"/>
  <c r="CQ169" i="1"/>
  <c r="P169" i="1" s="1"/>
  <c r="CQ170" i="1"/>
  <c r="P170" i="1" s="1"/>
  <c r="CC174" i="1"/>
  <c r="AT174" i="1" s="1"/>
  <c r="F192" i="1" s="1"/>
  <c r="CS168" i="1"/>
  <c r="R168" i="1" s="1"/>
  <c r="DG128" i="3"/>
  <c r="U170" i="1"/>
  <c r="U169" i="1"/>
  <c r="DF125" i="3"/>
  <c r="V169" i="1"/>
  <c r="S169" i="1"/>
  <c r="HG169" i="1"/>
  <c r="T169" i="1"/>
  <c r="AG174" i="1" s="1"/>
  <c r="GX169" i="1"/>
  <c r="W170" i="1"/>
  <c r="S170" i="1"/>
  <c r="R169" i="1"/>
  <c r="V132" i="1"/>
  <c r="CQ132" i="1"/>
  <c r="P132" i="1" s="1"/>
  <c r="CV130" i="1"/>
  <c r="U130" i="1" s="1"/>
  <c r="T132" i="1"/>
  <c r="DF115" i="3"/>
  <c r="CQ131" i="1"/>
  <c r="P131" i="1" s="1"/>
  <c r="CT130" i="1"/>
  <c r="S130" i="1" s="1"/>
  <c r="S131" i="1"/>
  <c r="V131" i="1"/>
  <c r="AD130" i="1"/>
  <c r="CR130" i="1" s="1"/>
  <c r="Q130" i="1" s="1"/>
  <c r="HG131" i="1"/>
  <c r="CS130" i="1"/>
  <c r="R130" i="1" s="1"/>
  <c r="T131" i="1"/>
  <c r="W132" i="1"/>
  <c r="R132" i="1"/>
  <c r="CY132" i="1" s="1"/>
  <c r="X132" i="1" s="1"/>
  <c r="GX132" i="1"/>
  <c r="W131" i="1"/>
  <c r="U131" i="1"/>
  <c r="U132" i="1"/>
  <c r="CS126" i="1"/>
  <c r="R126" i="1" s="1"/>
  <c r="V125" i="1"/>
  <c r="GX35" i="1"/>
  <c r="V128" i="1"/>
  <c r="T128" i="1"/>
  <c r="S127" i="1"/>
  <c r="R129" i="1"/>
  <c r="AB128" i="1"/>
  <c r="W127" i="1"/>
  <c r="V127" i="1"/>
  <c r="Q127" i="1"/>
  <c r="CV126" i="1"/>
  <c r="U126" i="1" s="1"/>
  <c r="S128" i="1"/>
  <c r="CY128" i="1" s="1"/>
  <c r="X128" i="1" s="1"/>
  <c r="AB127" i="1"/>
  <c r="DF105" i="3"/>
  <c r="DJ105" i="3" s="1"/>
  <c r="W129" i="1"/>
  <c r="S129" i="1"/>
  <c r="GX127" i="1"/>
  <c r="T127" i="1"/>
  <c r="CT126" i="1"/>
  <c r="S126" i="1" s="1"/>
  <c r="CR126" i="1"/>
  <c r="Q126" i="1" s="1"/>
  <c r="AB126" i="1"/>
  <c r="U129" i="1"/>
  <c r="Q129" i="1"/>
  <c r="GX129" i="1"/>
  <c r="T129" i="1"/>
  <c r="P128" i="1"/>
  <c r="U127" i="1"/>
  <c r="W128" i="1"/>
  <c r="U128" i="1"/>
  <c r="V129" i="1"/>
  <c r="GX128" i="1"/>
  <c r="Q128" i="1"/>
  <c r="GX125" i="1"/>
  <c r="R125" i="1"/>
  <c r="Q125" i="1"/>
  <c r="W125" i="1"/>
  <c r="T124" i="1"/>
  <c r="S125" i="1"/>
  <c r="CV122" i="1"/>
  <c r="U122" i="1" s="1"/>
  <c r="P125" i="1"/>
  <c r="AB125" i="1"/>
  <c r="CS122" i="1"/>
  <c r="R122" i="1" s="1"/>
  <c r="AD122" i="1"/>
  <c r="CQ124" i="1"/>
  <c r="P124" i="1" s="1"/>
  <c r="T125" i="1"/>
  <c r="R123" i="1"/>
  <c r="CT122" i="1"/>
  <c r="S122" i="1" s="1"/>
  <c r="U125" i="1"/>
  <c r="HG125" i="1"/>
  <c r="CD134" i="1"/>
  <c r="AU134" i="1" s="1"/>
  <c r="W124" i="1"/>
  <c r="DF87" i="3"/>
  <c r="U124" i="1"/>
  <c r="V124" i="1"/>
  <c r="V123" i="1"/>
  <c r="DG86" i="3"/>
  <c r="S124" i="1"/>
  <c r="GX124" i="1"/>
  <c r="W123" i="1"/>
  <c r="S123" i="1"/>
  <c r="U123" i="1"/>
  <c r="Q123" i="1"/>
  <c r="DG92" i="3"/>
  <c r="GX123" i="1"/>
  <c r="T123" i="1"/>
  <c r="W121" i="1"/>
  <c r="CV120" i="1"/>
  <c r="U120" i="1" s="1"/>
  <c r="CT120" i="1"/>
  <c r="S120" i="1" s="1"/>
  <c r="CQ121" i="1"/>
  <c r="P121" i="1" s="1"/>
  <c r="AD120" i="1"/>
  <c r="U121" i="1"/>
  <c r="CS120" i="1"/>
  <c r="R120" i="1" s="1"/>
  <c r="V121" i="1"/>
  <c r="T121" i="1"/>
  <c r="HH121" i="1"/>
  <c r="GX121" i="1"/>
  <c r="S121" i="1"/>
  <c r="DG78" i="3"/>
  <c r="DF78" i="3"/>
  <c r="DF85" i="3"/>
  <c r="DJ85" i="3" s="1"/>
  <c r="DG82" i="3"/>
  <c r="V119" i="1"/>
  <c r="S119" i="1"/>
  <c r="W119" i="1"/>
  <c r="Q119" i="1"/>
  <c r="FI17" i="8"/>
  <c r="CC134" i="1"/>
  <c r="CC116" i="1" s="1"/>
  <c r="DG64" i="3"/>
  <c r="CQ39" i="1"/>
  <c r="P39" i="1" s="1"/>
  <c r="CT118" i="1"/>
  <c r="S118" i="1" s="1"/>
  <c r="AD118" i="1"/>
  <c r="CQ118" i="1"/>
  <c r="P118" i="1" s="1"/>
  <c r="CV118" i="1"/>
  <c r="U118" i="1" s="1"/>
  <c r="BZ134" i="1"/>
  <c r="BZ116" i="1" s="1"/>
  <c r="CS118" i="1"/>
  <c r="R118" i="1" s="1"/>
  <c r="U119" i="1"/>
  <c r="DF72" i="3"/>
  <c r="AB82" i="1"/>
  <c r="AD81" i="1"/>
  <c r="R82" i="1"/>
  <c r="U82" i="1"/>
  <c r="T82" i="1"/>
  <c r="CV81" i="1"/>
  <c r="U81" i="1" s="1"/>
  <c r="CT81" i="1"/>
  <c r="S81" i="1" s="1"/>
  <c r="FI15" i="8"/>
  <c r="S82" i="1"/>
  <c r="V82" i="1"/>
  <c r="Q82" i="1"/>
  <c r="GX82" i="1"/>
  <c r="P82" i="1"/>
  <c r="HH82" i="1"/>
  <c r="W82" i="1"/>
  <c r="DG66" i="3"/>
  <c r="DF67" i="3"/>
  <c r="CD84" i="1"/>
  <c r="CD76" i="1" s="1"/>
  <c r="BZ84" i="1"/>
  <c r="BZ76" i="1" s="1"/>
  <c r="W80" i="1"/>
  <c r="FJ15" i="8"/>
  <c r="V79" i="1"/>
  <c r="W79" i="1"/>
  <c r="CQ78" i="1"/>
  <c r="P78" i="1" s="1"/>
  <c r="P41" i="1"/>
  <c r="T79" i="1"/>
  <c r="CV78" i="1"/>
  <c r="U78" i="1" s="1"/>
  <c r="CQ80" i="1"/>
  <c r="P80" i="1" s="1"/>
  <c r="S79" i="1"/>
  <c r="DG50" i="3"/>
  <c r="U80" i="1"/>
  <c r="R79" i="1"/>
  <c r="Q79" i="1"/>
  <c r="CT78" i="1"/>
  <c r="S78" i="1" s="1"/>
  <c r="GX79" i="1"/>
  <c r="P79" i="1"/>
  <c r="AB79" i="1"/>
  <c r="AD78" i="1"/>
  <c r="T41" i="1"/>
  <c r="Q41" i="1"/>
  <c r="HG79" i="1"/>
  <c r="CC84" i="1"/>
  <c r="AT84" i="1" s="1"/>
  <c r="T80" i="1"/>
  <c r="V80" i="1"/>
  <c r="DF51" i="3"/>
  <c r="S80" i="1"/>
  <c r="U79" i="1"/>
  <c r="DG42" i="3"/>
  <c r="U41" i="1"/>
  <c r="CV40" i="1"/>
  <c r="U40" i="1" s="1"/>
  <c r="CQ42" i="1"/>
  <c r="P42" i="1" s="1"/>
  <c r="CT40" i="1"/>
  <c r="S40" i="1" s="1"/>
  <c r="DF39" i="3"/>
  <c r="CQ40" i="1"/>
  <c r="P40" i="1" s="1"/>
  <c r="AD40" i="1"/>
  <c r="AB41" i="1"/>
  <c r="HG42" i="1"/>
  <c r="HG41" i="1"/>
  <c r="T42" i="1"/>
  <c r="W42" i="1"/>
  <c r="GX41" i="1"/>
  <c r="W41" i="1"/>
  <c r="U42" i="1"/>
  <c r="S41" i="1"/>
  <c r="S42" i="1"/>
  <c r="DF45" i="3"/>
  <c r="DG41" i="3"/>
  <c r="GX42" i="1"/>
  <c r="R42" i="1"/>
  <c r="V42" i="1"/>
  <c r="V41" i="1"/>
  <c r="R41" i="1"/>
  <c r="U37" i="1"/>
  <c r="P37" i="1"/>
  <c r="W38" i="1"/>
  <c r="T38" i="1"/>
  <c r="AD36" i="1"/>
  <c r="CR36" i="1" s="1"/>
  <c r="Q36" i="1" s="1"/>
  <c r="CV36" i="1"/>
  <c r="U36" i="1" s="1"/>
  <c r="CT36" i="1"/>
  <c r="S36" i="1" s="1"/>
  <c r="AB39" i="1"/>
  <c r="HG39" i="1"/>
  <c r="AB37" i="1"/>
  <c r="W39" i="1"/>
  <c r="V39" i="1"/>
  <c r="U39" i="1"/>
  <c r="DG30" i="3"/>
  <c r="V37" i="1"/>
  <c r="S39" i="1"/>
  <c r="T37" i="1"/>
  <c r="V38" i="1"/>
  <c r="GX37" i="1"/>
  <c r="R37" i="1"/>
  <c r="Q37" i="1"/>
  <c r="GX39" i="1"/>
  <c r="R39" i="1"/>
  <c r="DG36" i="3"/>
  <c r="DF27" i="3"/>
  <c r="Q38" i="1"/>
  <c r="DF35" i="3"/>
  <c r="V34" i="1"/>
  <c r="T34" i="1"/>
  <c r="Q35" i="1"/>
  <c r="R35" i="1"/>
  <c r="W34" i="1"/>
  <c r="R34" i="1"/>
  <c r="U34" i="1"/>
  <c r="CT32" i="1"/>
  <c r="S32" i="1" s="1"/>
  <c r="AD32" i="1"/>
  <c r="CR32" i="1" s="1"/>
  <c r="Q32" i="1" s="1"/>
  <c r="CQ35" i="1"/>
  <c r="P35" i="1" s="1"/>
  <c r="CV32" i="1"/>
  <c r="U32" i="1" s="1"/>
  <c r="V33" i="1"/>
  <c r="HG35" i="1"/>
  <c r="AB33" i="1"/>
  <c r="GX33" i="1"/>
  <c r="R33" i="1"/>
  <c r="P33" i="1"/>
  <c r="W33" i="1"/>
  <c r="DF23" i="3"/>
  <c r="T33" i="1"/>
  <c r="U33" i="1"/>
  <c r="U35" i="1"/>
  <c r="GX34" i="1"/>
  <c r="S34" i="1"/>
  <c r="CY34" i="1" s="1"/>
  <c r="X34" i="1" s="1"/>
  <c r="S33" i="1"/>
  <c r="V35" i="1"/>
  <c r="S35" i="1"/>
  <c r="DG19" i="3"/>
  <c r="W35" i="1"/>
  <c r="T35" i="1"/>
  <c r="DG11" i="3"/>
  <c r="CV30" i="1"/>
  <c r="U30" i="1" s="1"/>
  <c r="DF10" i="3"/>
  <c r="CT30" i="1"/>
  <c r="S30" i="1" s="1"/>
  <c r="AD30" i="1"/>
  <c r="CQ30" i="1"/>
  <c r="P30" i="1" s="1"/>
  <c r="AB31" i="1"/>
  <c r="W29" i="1"/>
  <c r="S29" i="1"/>
  <c r="BZ44" i="1"/>
  <c r="BZ26" i="1" s="1"/>
  <c r="P31" i="1"/>
  <c r="HH31" i="1"/>
  <c r="GX31" i="1"/>
  <c r="W31" i="1"/>
  <c r="U31" i="1"/>
  <c r="CD44" i="1"/>
  <c r="AU44" i="1" s="1"/>
  <c r="DG9" i="3"/>
  <c r="S31" i="1"/>
  <c r="V31" i="1"/>
  <c r="R31" i="1"/>
  <c r="T31" i="1"/>
  <c r="Q31" i="1"/>
  <c r="CC44" i="1"/>
  <c r="CC26" i="1" s="1"/>
  <c r="T29" i="1"/>
  <c r="DG1" i="3"/>
  <c r="GX29" i="1"/>
  <c r="R29" i="1"/>
  <c r="Q29" i="1"/>
  <c r="P29" i="1"/>
  <c r="AB29" i="1"/>
  <c r="CV28" i="1"/>
  <c r="U28" i="1" s="1"/>
  <c r="V29" i="1"/>
  <c r="CT28" i="1"/>
  <c r="S28" i="1" s="1"/>
  <c r="CS28" i="1"/>
  <c r="R28" i="1" s="1"/>
  <c r="AD28" i="1"/>
  <c r="CR28" i="1" s="1"/>
  <c r="Q28" i="1" s="1"/>
  <c r="HH29" i="1"/>
  <c r="U29" i="1"/>
  <c r="DF1" i="3"/>
  <c r="BB256" i="1"/>
  <c r="F277" i="1"/>
  <c r="CZ259" i="1"/>
  <c r="Y259" i="1" s="1"/>
  <c r="CY259" i="1"/>
  <c r="X259" i="1" s="1"/>
  <c r="AB262" i="1"/>
  <c r="CR262" i="1"/>
  <c r="Q262" i="1" s="1"/>
  <c r="BD256" i="1"/>
  <c r="F289" i="1"/>
  <c r="F280" i="1"/>
  <c r="BC256" i="1"/>
  <c r="AB221" i="1"/>
  <c r="CR221" i="1"/>
  <c r="Q221" i="1" s="1"/>
  <c r="CR219" i="1"/>
  <c r="Q219" i="1" s="1"/>
  <c r="AB219" i="1"/>
  <c r="F283" i="1"/>
  <c r="AU256" i="1"/>
  <c r="AF264" i="1"/>
  <c r="AQ256" i="1"/>
  <c r="F274" i="1"/>
  <c r="AB218" i="1"/>
  <c r="AO256" i="1"/>
  <c r="F268" i="1"/>
  <c r="CJ264" i="1"/>
  <c r="AB260" i="1"/>
  <c r="CQ259" i="1"/>
  <c r="P259" i="1" s="1"/>
  <c r="CQ218" i="1"/>
  <c r="P218" i="1" s="1"/>
  <c r="CQ216" i="1"/>
  <c r="P216" i="1" s="1"/>
  <c r="GX214" i="1"/>
  <c r="U214" i="1"/>
  <c r="CZ211" i="1"/>
  <c r="Y211" i="1" s="1"/>
  <c r="BB166" i="1"/>
  <c r="F187" i="1"/>
  <c r="BZ256" i="1"/>
  <c r="AO224" i="1"/>
  <c r="S215" i="1"/>
  <c r="R214" i="1"/>
  <c r="AB168" i="1"/>
  <c r="CG264" i="1"/>
  <c r="BX256" i="1"/>
  <c r="BD224" i="1"/>
  <c r="CY171" i="1"/>
  <c r="X171" i="1" s="1"/>
  <c r="CY168" i="1"/>
  <c r="X168" i="1" s="1"/>
  <c r="CM256" i="1"/>
  <c r="BC224" i="1"/>
  <c r="CL256" i="1"/>
  <c r="CD256" i="1"/>
  <c r="BB224" i="1"/>
  <c r="CS219" i="1"/>
  <c r="R219" i="1" s="1"/>
  <c r="AB169" i="1"/>
  <c r="CR169" i="1"/>
  <c r="Q169" i="1" s="1"/>
  <c r="CK256" i="1"/>
  <c r="BD166" i="1"/>
  <c r="F199" i="1"/>
  <c r="W214" i="1"/>
  <c r="S214" i="1"/>
  <c r="BC166" i="1"/>
  <c r="F190" i="1"/>
  <c r="AO174" i="1"/>
  <c r="CQ171" i="1"/>
  <c r="P171" i="1" s="1"/>
  <c r="CS170" i="1"/>
  <c r="R170" i="1" s="1"/>
  <c r="CM166" i="1"/>
  <c r="CL116" i="1"/>
  <c r="BC134" i="1"/>
  <c r="HG132" i="1"/>
  <c r="AD131" i="1"/>
  <c r="CS131" i="1"/>
  <c r="R131" i="1" s="1"/>
  <c r="AB124" i="1"/>
  <c r="CR124" i="1"/>
  <c r="Q124" i="1" s="1"/>
  <c r="AB212" i="1"/>
  <c r="AB208" i="1"/>
  <c r="AB172" i="1"/>
  <c r="CL166" i="1"/>
  <c r="CQ211" i="1"/>
  <c r="P211" i="1" s="1"/>
  <c r="CK166" i="1"/>
  <c r="AB129" i="1"/>
  <c r="F147" i="1"/>
  <c r="CY118" i="1"/>
  <c r="X118" i="1" s="1"/>
  <c r="AB211" i="1"/>
  <c r="HH172" i="1"/>
  <c r="CZ168" i="1"/>
  <c r="Y168" i="1" s="1"/>
  <c r="AB123" i="1"/>
  <c r="CR121" i="1"/>
  <c r="Q121" i="1" s="1"/>
  <c r="AB121" i="1"/>
  <c r="AB119" i="1"/>
  <c r="CQ214" i="1"/>
  <c r="P214" i="1" s="1"/>
  <c r="CS212" i="1"/>
  <c r="R212" i="1" s="1"/>
  <c r="CS208" i="1"/>
  <c r="R208" i="1" s="1"/>
  <c r="CS172" i="1"/>
  <c r="R172" i="1" s="1"/>
  <c r="CQ168" i="1"/>
  <c r="P168" i="1" s="1"/>
  <c r="BD134" i="1"/>
  <c r="AO134" i="1"/>
  <c r="AB130" i="1"/>
  <c r="AD132" i="1"/>
  <c r="CR132" i="1" s="1"/>
  <c r="Q132" i="1" s="1"/>
  <c r="CQ130" i="1"/>
  <c r="P130" i="1" s="1"/>
  <c r="HG129" i="1"/>
  <c r="CS124" i="1"/>
  <c r="R124" i="1" s="1"/>
  <c r="CY124" i="1" s="1"/>
  <c r="X124" i="1" s="1"/>
  <c r="CQ120" i="1"/>
  <c r="P120" i="1" s="1"/>
  <c r="HH119" i="1"/>
  <c r="BB84" i="1"/>
  <c r="CS119" i="1"/>
  <c r="R119" i="1" s="1"/>
  <c r="CQ129" i="1"/>
  <c r="P129" i="1" s="1"/>
  <c r="CS127" i="1"/>
  <c r="R127" i="1" s="1"/>
  <c r="CQ123" i="1"/>
  <c r="P123" i="1" s="1"/>
  <c r="CQ119" i="1"/>
  <c r="P119" i="1" s="1"/>
  <c r="CS81" i="1"/>
  <c r="R81" i="1" s="1"/>
  <c r="CQ127" i="1"/>
  <c r="P127" i="1" s="1"/>
  <c r="CS121" i="1"/>
  <c r="R121" i="1" s="1"/>
  <c r="AO84" i="1"/>
  <c r="CQ81" i="1"/>
  <c r="P81" i="1" s="1"/>
  <c r="CS80" i="1"/>
  <c r="R80" i="1" s="1"/>
  <c r="AD80" i="1"/>
  <c r="BD84" i="1"/>
  <c r="BC26" i="1"/>
  <c r="F60" i="1"/>
  <c r="AB38" i="1"/>
  <c r="BC84" i="1"/>
  <c r="AB42" i="1"/>
  <c r="CR42" i="1"/>
  <c r="Q42" i="1" s="1"/>
  <c r="BB44" i="1"/>
  <c r="DF159" i="3"/>
  <c r="DG159" i="3"/>
  <c r="DF158" i="3"/>
  <c r="DG158" i="3"/>
  <c r="CR39" i="1"/>
  <c r="Q39" i="1" s="1"/>
  <c r="CS38" i="1"/>
  <c r="R38" i="1" s="1"/>
  <c r="CT37" i="1"/>
  <c r="S37" i="1" s="1"/>
  <c r="CQ34" i="1"/>
  <c r="P34" i="1" s="1"/>
  <c r="AD34" i="1"/>
  <c r="CR34" i="1" s="1"/>
  <c r="Q34" i="1" s="1"/>
  <c r="CR33" i="1"/>
  <c r="Q33" i="1" s="1"/>
  <c r="CS32" i="1"/>
  <c r="R32" i="1" s="1"/>
  <c r="CS78" i="1"/>
  <c r="R78" i="1" s="1"/>
  <c r="T39" i="1"/>
  <c r="AB35" i="1"/>
  <c r="DG201" i="3"/>
  <c r="DF201" i="3"/>
  <c r="DF198" i="3"/>
  <c r="DJ198" i="3" s="1"/>
  <c r="DG198" i="3"/>
  <c r="DF194" i="3"/>
  <c r="DG194" i="3"/>
  <c r="DF184" i="3"/>
  <c r="DG184" i="3"/>
  <c r="DF160" i="3"/>
  <c r="DG160" i="3"/>
  <c r="CQ38" i="1"/>
  <c r="P38" i="1" s="1"/>
  <c r="CS36" i="1"/>
  <c r="R36" i="1" s="1"/>
  <c r="CQ32" i="1"/>
  <c r="P32" i="1" s="1"/>
  <c r="CL26" i="1"/>
  <c r="DF199" i="3"/>
  <c r="DG199" i="3"/>
  <c r="DG195" i="3"/>
  <c r="DF195" i="3"/>
  <c r="DG185" i="3"/>
  <c r="DF185" i="3"/>
  <c r="DF162" i="3"/>
  <c r="DG162" i="3"/>
  <c r="DF136" i="3"/>
  <c r="DG136" i="3"/>
  <c r="DF129" i="3"/>
  <c r="DJ129" i="3" s="1"/>
  <c r="DG129" i="3"/>
  <c r="DF181" i="3"/>
  <c r="DG181" i="3"/>
  <c r="DF156" i="3"/>
  <c r="DG156" i="3"/>
  <c r="AO44" i="1"/>
  <c r="CS40" i="1"/>
  <c r="R40" i="1" s="1"/>
  <c r="CQ36" i="1"/>
  <c r="P36" i="1" s="1"/>
  <c r="CS30" i="1"/>
  <c r="R30" i="1" s="1"/>
  <c r="DF176" i="3"/>
  <c r="DG176" i="3"/>
  <c r="DF174" i="3"/>
  <c r="DJ174" i="3" s="1"/>
  <c r="DG174" i="3"/>
  <c r="DF167" i="3"/>
  <c r="DG167" i="3"/>
  <c r="DG163" i="3"/>
  <c r="DF163" i="3"/>
  <c r="BD44" i="1"/>
  <c r="DG207" i="3"/>
  <c r="DF206" i="3"/>
  <c r="DF205" i="3"/>
  <c r="DG205" i="3"/>
  <c r="DF170" i="3"/>
  <c r="DG170" i="3"/>
  <c r="DF154" i="3"/>
  <c r="DJ154" i="3" s="1"/>
  <c r="DG154" i="3"/>
  <c r="DF171" i="3"/>
  <c r="DG171" i="3"/>
  <c r="DF141" i="3"/>
  <c r="DG135" i="3"/>
  <c r="DF130" i="3"/>
  <c r="CX123" i="3"/>
  <c r="CW123" i="3"/>
  <c r="DF120" i="3"/>
  <c r="DG119" i="3"/>
  <c r="DF119" i="3"/>
  <c r="DF100" i="3"/>
  <c r="DG100" i="3"/>
  <c r="DF96" i="3"/>
  <c r="DG96" i="3"/>
  <c r="DF88" i="3"/>
  <c r="DG88" i="3"/>
  <c r="DG193" i="3"/>
  <c r="DG189" i="3"/>
  <c r="DG183" i="3"/>
  <c r="DF180" i="3"/>
  <c r="CX177" i="3"/>
  <c r="DG173" i="3"/>
  <c r="CX168" i="3"/>
  <c r="DG161" i="3"/>
  <c r="DG155" i="3"/>
  <c r="DG141" i="3"/>
  <c r="DF140" i="3"/>
  <c r="DF122" i="3"/>
  <c r="DF121" i="3"/>
  <c r="DG121" i="3"/>
  <c r="DF101" i="3"/>
  <c r="DG101" i="3"/>
  <c r="DF43" i="3"/>
  <c r="DG43" i="3"/>
  <c r="DF193" i="3"/>
  <c r="CX190" i="3"/>
  <c r="DF189" i="3"/>
  <c r="DF183" i="3"/>
  <c r="DF173" i="3"/>
  <c r="DF161" i="3"/>
  <c r="DF155" i="3"/>
  <c r="DG152" i="3"/>
  <c r="CX149" i="3"/>
  <c r="DG146" i="3"/>
  <c r="DG138" i="3"/>
  <c r="DF135" i="3"/>
  <c r="CV132" i="3"/>
  <c r="DF127" i="3"/>
  <c r="DG122" i="3"/>
  <c r="DF118" i="3"/>
  <c r="DJ118" i="3" s="1"/>
  <c r="DF117" i="3"/>
  <c r="DJ117" i="3" s="1"/>
  <c r="DG117" i="3"/>
  <c r="DF116" i="3"/>
  <c r="DG116" i="3"/>
  <c r="CW111" i="3"/>
  <c r="CX111" i="3"/>
  <c r="DF108" i="3"/>
  <c r="DG108" i="3"/>
  <c r="DG107" i="3"/>
  <c r="DG137" i="3"/>
  <c r="CX134" i="3"/>
  <c r="DG132" i="3"/>
  <c r="DG130" i="3"/>
  <c r="DG120" i="3"/>
  <c r="DF114" i="3"/>
  <c r="DF112" i="3"/>
  <c r="DG112" i="3"/>
  <c r="DF106" i="3"/>
  <c r="DG106" i="3"/>
  <c r="DF102" i="3"/>
  <c r="DG102" i="3"/>
  <c r="DF104" i="3"/>
  <c r="DF68" i="3"/>
  <c r="DG68" i="3"/>
  <c r="CX204" i="3"/>
  <c r="DG197" i="3"/>
  <c r="DG191" i="3"/>
  <c r="CX188" i="3"/>
  <c r="DG187" i="3"/>
  <c r="CX179" i="3"/>
  <c r="DG175" i="3"/>
  <c r="DG169" i="3"/>
  <c r="CX157" i="3"/>
  <c r="DG153" i="3"/>
  <c r="DG150" i="3"/>
  <c r="DG147" i="3"/>
  <c r="DG145" i="3"/>
  <c r="CW142" i="3"/>
  <c r="DG139" i="3"/>
  <c r="DF137" i="3"/>
  <c r="DF128" i="3"/>
  <c r="DF126" i="3"/>
  <c r="DF124" i="3"/>
  <c r="DF33" i="3"/>
  <c r="DG33" i="3"/>
  <c r="DF24" i="3"/>
  <c r="DG24" i="3"/>
  <c r="CX192" i="3"/>
  <c r="CX151" i="3"/>
  <c r="DF145" i="3"/>
  <c r="DF139" i="3"/>
  <c r="DG131" i="3"/>
  <c r="DG114" i="3"/>
  <c r="DF71" i="3"/>
  <c r="DG71" i="3"/>
  <c r="DF94" i="3"/>
  <c r="DG94" i="3"/>
  <c r="DF91" i="3"/>
  <c r="DG91" i="3"/>
  <c r="DF75" i="3"/>
  <c r="DG75" i="3"/>
  <c r="DF56" i="3"/>
  <c r="DG56" i="3"/>
  <c r="DF113" i="3"/>
  <c r="DF110" i="3"/>
  <c r="DF103" i="3"/>
  <c r="CX98" i="3"/>
  <c r="DF97" i="3"/>
  <c r="CX52" i="3"/>
  <c r="DF38" i="3"/>
  <c r="DG38" i="3"/>
  <c r="DF22" i="3"/>
  <c r="DG22" i="3"/>
  <c r="DF12" i="3"/>
  <c r="DG12" i="3"/>
  <c r="CW74" i="3"/>
  <c r="CX74" i="3"/>
  <c r="CW55" i="3"/>
  <c r="CX55" i="3"/>
  <c r="DF73" i="3"/>
  <c r="DG73" i="3"/>
  <c r="DF62" i="3"/>
  <c r="DJ62" i="3" s="1"/>
  <c r="DF54" i="3"/>
  <c r="DG54" i="3"/>
  <c r="DF8" i="3"/>
  <c r="DJ8" i="3" s="1"/>
  <c r="DG8" i="3"/>
  <c r="DG99" i="3"/>
  <c r="DG95" i="3"/>
  <c r="CV70" i="3"/>
  <c r="CX70" i="3"/>
  <c r="DF34" i="3"/>
  <c r="DF31" i="3"/>
  <c r="DG26" i="3"/>
  <c r="DF25" i="3"/>
  <c r="DG25" i="3"/>
  <c r="DG21" i="3"/>
  <c r="DG7" i="3"/>
  <c r="CX109" i="3"/>
  <c r="DG89" i="3"/>
  <c r="DF76" i="3"/>
  <c r="DG76" i="3"/>
  <c r="DF69" i="3"/>
  <c r="DJ69" i="3" s="1"/>
  <c r="DG69" i="3"/>
  <c r="DG65" i="3"/>
  <c r="DF59" i="3"/>
  <c r="DF57" i="3"/>
  <c r="DG57" i="3"/>
  <c r="DG46" i="3"/>
  <c r="DF28" i="3"/>
  <c r="DF26" i="3"/>
  <c r="DJ26" i="3" s="1"/>
  <c r="DF21" i="3"/>
  <c r="DF5" i="3"/>
  <c r="DG93" i="3"/>
  <c r="DF83" i="3"/>
  <c r="DG83" i="3"/>
  <c r="DF81" i="3"/>
  <c r="DG77" i="3"/>
  <c r="DG62" i="3"/>
  <c r="DG61" i="3"/>
  <c r="DF58" i="3"/>
  <c r="CX53" i="3"/>
  <c r="DF37" i="3"/>
  <c r="DF7" i="3"/>
  <c r="DF90" i="3"/>
  <c r="DG90" i="3"/>
  <c r="DG84" i="3"/>
  <c r="DF79" i="3"/>
  <c r="DF63" i="3"/>
  <c r="DG63" i="3"/>
  <c r="DF61" i="3"/>
  <c r="DF32" i="3"/>
  <c r="DG32" i="3"/>
  <c r="DF18" i="3"/>
  <c r="DF16" i="3"/>
  <c r="DJ16" i="3" s="1"/>
  <c r="DG16" i="3"/>
  <c r="DF15" i="3"/>
  <c r="DG15" i="3"/>
  <c r="CX4" i="3"/>
  <c r="CW4" i="3"/>
  <c r="DF3" i="3"/>
  <c r="DG3" i="3"/>
  <c r="DF2" i="3"/>
  <c r="DG2" i="3"/>
  <c r="DF84" i="3"/>
  <c r="DF49" i="3"/>
  <c r="DJ49" i="3" s="1"/>
  <c r="DG48" i="3"/>
  <c r="DF47" i="3"/>
  <c r="DG47" i="3"/>
  <c r="DF44" i="3"/>
  <c r="DG40" i="3"/>
  <c r="CW39" i="3"/>
  <c r="DG28" i="3"/>
  <c r="DG27" i="3"/>
  <c r="CV17" i="3"/>
  <c r="CX17" i="3"/>
  <c r="DG14" i="3"/>
  <c r="DG5" i="3"/>
  <c r="CX29" i="3"/>
  <c r="CX20" i="3"/>
  <c r="DG13" i="3"/>
  <c r="DG6" i="3"/>
  <c r="DG80" i="3"/>
  <c r="DG60" i="3"/>
  <c r="CP170" i="1" l="1"/>
  <c r="O170" i="1" s="1"/>
  <c r="CY222" i="1"/>
  <c r="X222" i="1" s="1"/>
  <c r="AG264" i="1"/>
  <c r="CP221" i="1"/>
  <c r="O221" i="1" s="1"/>
  <c r="CY262" i="1"/>
  <c r="X262" i="1" s="1"/>
  <c r="AT166" i="1"/>
  <c r="BZ206" i="1"/>
  <c r="CY172" i="1"/>
  <c r="X172" i="1" s="1"/>
  <c r="F193" i="1"/>
  <c r="CC166" i="1"/>
  <c r="CY211" i="1"/>
  <c r="X211" i="1" s="1"/>
  <c r="CD166" i="1"/>
  <c r="CY170" i="1"/>
  <c r="X170" i="1" s="1"/>
  <c r="CG224" i="1"/>
  <c r="AX224" i="1" s="1"/>
  <c r="CP262" i="1"/>
  <c r="O262" i="1" s="1"/>
  <c r="CY217" i="1"/>
  <c r="X217" i="1" s="1"/>
  <c r="CZ213" i="1"/>
  <c r="Y213" i="1" s="1"/>
  <c r="CZ222" i="1"/>
  <c r="Y222" i="1" s="1"/>
  <c r="CC256" i="1"/>
  <c r="CZ262" i="1"/>
  <c r="Y262" i="1" s="1"/>
  <c r="CZ217" i="1"/>
  <c r="Y217" i="1" s="1"/>
  <c r="IK3" i="1"/>
  <c r="CJ84" i="1"/>
  <c r="BA84" i="1" s="1"/>
  <c r="DW17" i="8" s="1"/>
  <c r="CZ218" i="1"/>
  <c r="Y218" i="1" s="1"/>
  <c r="DR25" i="8"/>
  <c r="DJ25" i="8"/>
  <c r="CY260" i="1"/>
  <c r="X260" i="1" s="1"/>
  <c r="AJ174" i="1"/>
  <c r="CP209" i="1"/>
  <c r="O209" i="1" s="1"/>
  <c r="CZ220" i="1"/>
  <c r="Y220" i="1" s="1"/>
  <c r="CZ129" i="1"/>
  <c r="Y129" i="1" s="1"/>
  <c r="CZ209" i="1"/>
  <c r="Y209" i="1" s="1"/>
  <c r="AE264" i="1"/>
  <c r="R264" i="1" s="1"/>
  <c r="CP260" i="1"/>
  <c r="O260" i="1" s="1"/>
  <c r="CP258" i="1"/>
  <c r="O258" i="1" s="1"/>
  <c r="CZ261" i="1"/>
  <c r="Y261" i="1" s="1"/>
  <c r="CZ260" i="1"/>
  <c r="Y260" i="1" s="1"/>
  <c r="CY261" i="1"/>
  <c r="X261" i="1" s="1"/>
  <c r="AI264" i="1"/>
  <c r="AI256" i="1" s="1"/>
  <c r="CY219" i="1"/>
  <c r="X219" i="1" s="1"/>
  <c r="AH264" i="1"/>
  <c r="AB261" i="1"/>
  <c r="CP261" i="1"/>
  <c r="O261" i="1" s="1"/>
  <c r="AD264" i="1"/>
  <c r="AD256" i="1" s="1"/>
  <c r="CP217" i="1"/>
  <c r="O217" i="1" s="1"/>
  <c r="CY213" i="1"/>
  <c r="X213" i="1" s="1"/>
  <c r="CY209" i="1"/>
  <c r="X209" i="1" s="1"/>
  <c r="CY218" i="1"/>
  <c r="X218" i="1" s="1"/>
  <c r="CR216" i="1"/>
  <c r="Q216" i="1" s="1"/>
  <c r="AB220" i="1"/>
  <c r="CZ258" i="1"/>
  <c r="Y258" i="1" s="1"/>
  <c r="CY258" i="1"/>
  <c r="X258" i="1" s="1"/>
  <c r="CP259" i="1"/>
  <c r="O259" i="1" s="1"/>
  <c r="GM259" i="1" s="1"/>
  <c r="GN259" i="1" s="1"/>
  <c r="CR220" i="1"/>
  <c r="Q220" i="1" s="1"/>
  <c r="AD224" i="1" s="1"/>
  <c r="AD206" i="1" s="1"/>
  <c r="DJ23" i="8"/>
  <c r="CZ171" i="1"/>
  <c r="Y171" i="1" s="1"/>
  <c r="EY23" i="8"/>
  <c r="CP222" i="1"/>
  <c r="O222" i="1" s="1"/>
  <c r="GM222" i="1" s="1"/>
  <c r="GN222" i="1" s="1"/>
  <c r="CZ216" i="1"/>
  <c r="Y216" i="1" s="1"/>
  <c r="CY216" i="1"/>
  <c r="X216" i="1" s="1"/>
  <c r="CY221" i="1"/>
  <c r="X221" i="1" s="1"/>
  <c r="AG224" i="1"/>
  <c r="AI224" i="1"/>
  <c r="V224" i="1" s="1"/>
  <c r="CP219" i="1"/>
  <c r="O219" i="1" s="1"/>
  <c r="AI174" i="1"/>
  <c r="CJ224" i="1"/>
  <c r="BA224" i="1" s="1"/>
  <c r="DW23" i="8" s="1"/>
  <c r="AJ224" i="1"/>
  <c r="CY79" i="1"/>
  <c r="X79" i="1" s="1"/>
  <c r="CZ221" i="1"/>
  <c r="Y221" i="1" s="1"/>
  <c r="CY220" i="1"/>
  <c r="X220" i="1" s="1"/>
  <c r="AQ174" i="1"/>
  <c r="DJ21" i="8" s="1"/>
  <c r="AX174" i="1"/>
  <c r="CP213" i="1"/>
  <c r="O213" i="1" s="1"/>
  <c r="CR122" i="1"/>
  <c r="Q122" i="1" s="1"/>
  <c r="CP122" i="1" s="1"/>
  <c r="O122" i="1" s="1"/>
  <c r="BZ166" i="1"/>
  <c r="CP216" i="1"/>
  <c r="O216" i="1" s="1"/>
  <c r="AB216" i="1"/>
  <c r="CP218" i="1"/>
  <c r="O218" i="1" s="1"/>
  <c r="AT224" i="1"/>
  <c r="CP212" i="1"/>
  <c r="O212" i="1" s="1"/>
  <c r="CP215" i="1"/>
  <c r="O215" i="1" s="1"/>
  <c r="CY38" i="1"/>
  <c r="X38" i="1" s="1"/>
  <c r="CZ210" i="1"/>
  <c r="Y210" i="1" s="1"/>
  <c r="CY126" i="1"/>
  <c r="X126" i="1" s="1"/>
  <c r="CY212" i="1"/>
  <c r="X212" i="1" s="1"/>
  <c r="CP214" i="1"/>
  <c r="O214" i="1" s="1"/>
  <c r="AB210" i="1"/>
  <c r="DT21" i="8"/>
  <c r="AU224" i="1"/>
  <c r="F243" i="1" s="1"/>
  <c r="CP210" i="1"/>
  <c r="O210" i="1" s="1"/>
  <c r="CP208" i="1"/>
  <c r="O208" i="1" s="1"/>
  <c r="AE224" i="1"/>
  <c r="AE206" i="1" s="1"/>
  <c r="CY131" i="1"/>
  <c r="X131" i="1" s="1"/>
  <c r="CY130" i="1"/>
  <c r="X130" i="1" s="1"/>
  <c r="CZ130" i="1"/>
  <c r="Y130" i="1" s="1"/>
  <c r="AH224" i="1"/>
  <c r="AH206" i="1" s="1"/>
  <c r="CJ174" i="1"/>
  <c r="BA174" i="1" s="1"/>
  <c r="EY21" i="8"/>
  <c r="DR21" i="8"/>
  <c r="AB171" i="1"/>
  <c r="CR78" i="1"/>
  <c r="Q78" i="1" s="1"/>
  <c r="CP78" i="1" s="1"/>
  <c r="O78" i="1" s="1"/>
  <c r="CY120" i="1"/>
  <c r="X120" i="1" s="1"/>
  <c r="AB78" i="1"/>
  <c r="CZ120" i="1"/>
  <c r="Y120" i="1" s="1"/>
  <c r="CZ79" i="1"/>
  <c r="Y79" i="1" s="1"/>
  <c r="CY123" i="1"/>
  <c r="X123" i="1" s="1"/>
  <c r="CP172" i="1"/>
  <c r="O172" i="1" s="1"/>
  <c r="CP171" i="1"/>
  <c r="O171" i="1" s="1"/>
  <c r="AF174" i="1"/>
  <c r="AF166" i="1" s="1"/>
  <c r="CY125" i="1"/>
  <c r="X125" i="1" s="1"/>
  <c r="CZ169" i="1"/>
  <c r="Y169" i="1" s="1"/>
  <c r="CY169" i="1"/>
  <c r="X169" i="1" s="1"/>
  <c r="AK174" i="1" s="1"/>
  <c r="CZ127" i="1"/>
  <c r="Y127" i="1" s="1"/>
  <c r="CZ123" i="1"/>
  <c r="Y123" i="1" s="1"/>
  <c r="CZ125" i="1"/>
  <c r="Y125" i="1" s="1"/>
  <c r="CP132" i="1"/>
  <c r="O132" i="1" s="1"/>
  <c r="CP169" i="1"/>
  <c r="O169" i="1" s="1"/>
  <c r="CY129" i="1"/>
  <c r="X129" i="1" s="1"/>
  <c r="AH174" i="1"/>
  <c r="U174" i="1" s="1"/>
  <c r="CR168" i="1"/>
  <c r="Q168" i="1" s="1"/>
  <c r="EY19" i="8"/>
  <c r="CZ118" i="1"/>
  <c r="Y118" i="1" s="1"/>
  <c r="DT19" i="8"/>
  <c r="AQ84" i="1"/>
  <c r="AQ76" i="1" s="1"/>
  <c r="CZ126" i="1"/>
  <c r="Y126" i="1" s="1"/>
  <c r="CG84" i="1"/>
  <c r="AX84" i="1" s="1"/>
  <c r="CZ80" i="1"/>
  <c r="Y80" i="1" s="1"/>
  <c r="CZ122" i="1"/>
  <c r="Y122" i="1" s="1"/>
  <c r="CY122" i="1"/>
  <c r="X122" i="1" s="1"/>
  <c r="AB81" i="1"/>
  <c r="CZ132" i="1"/>
  <c r="Y132" i="1" s="1"/>
  <c r="CP125" i="1"/>
  <c r="O125" i="1" s="1"/>
  <c r="CY35" i="1"/>
  <c r="X35" i="1" s="1"/>
  <c r="CP126" i="1"/>
  <c r="O126" i="1" s="1"/>
  <c r="CP130" i="1"/>
  <c r="O130" i="1" s="1"/>
  <c r="AB122" i="1"/>
  <c r="CZ131" i="1"/>
  <c r="Y131" i="1" s="1"/>
  <c r="AI134" i="1"/>
  <c r="AI116" i="1" s="1"/>
  <c r="AJ134" i="1"/>
  <c r="CZ34" i="1"/>
  <c r="Y34" i="1" s="1"/>
  <c r="CZ128" i="1"/>
  <c r="Y128" i="1" s="1"/>
  <c r="CR118" i="1"/>
  <c r="Q118" i="1" s="1"/>
  <c r="CP124" i="1"/>
  <c r="O124" i="1" s="1"/>
  <c r="CP128" i="1"/>
  <c r="O128" i="1" s="1"/>
  <c r="AH134" i="1"/>
  <c r="AH116" i="1" s="1"/>
  <c r="CJ134" i="1"/>
  <c r="BA134" i="1" s="1"/>
  <c r="CP127" i="1"/>
  <c r="O127" i="1" s="1"/>
  <c r="CP129" i="1"/>
  <c r="O129" i="1" s="1"/>
  <c r="AI84" i="1"/>
  <c r="AI76" i="1" s="1"/>
  <c r="CD116" i="1"/>
  <c r="AB120" i="1"/>
  <c r="AG134" i="1"/>
  <c r="CR120" i="1"/>
  <c r="Q120" i="1" s="1"/>
  <c r="CP123" i="1"/>
  <c r="O123" i="1" s="1"/>
  <c r="CG134" i="1"/>
  <c r="AX134" i="1" s="1"/>
  <c r="CY121" i="1"/>
  <c r="X121" i="1" s="1"/>
  <c r="CP121" i="1"/>
  <c r="O121" i="1" s="1"/>
  <c r="CP82" i="1"/>
  <c r="O82" i="1" s="1"/>
  <c r="CR81" i="1"/>
  <c r="Q81" i="1" s="1"/>
  <c r="AT134" i="1"/>
  <c r="AB32" i="1"/>
  <c r="AJ84" i="1"/>
  <c r="AJ76" i="1" s="1"/>
  <c r="AH84" i="1"/>
  <c r="AH76" i="1" s="1"/>
  <c r="AG84" i="1"/>
  <c r="T84" i="1" s="1"/>
  <c r="DL17" i="8" s="1"/>
  <c r="CY82" i="1"/>
  <c r="X82" i="1" s="1"/>
  <c r="AB118" i="1"/>
  <c r="CP119" i="1"/>
  <c r="O119" i="1" s="1"/>
  <c r="AF134" i="1"/>
  <c r="AQ134" i="1"/>
  <c r="DR17" i="8"/>
  <c r="EY17" i="8"/>
  <c r="AF84" i="1"/>
  <c r="AF76" i="1" s="1"/>
  <c r="CZ82" i="1"/>
  <c r="Y82" i="1" s="1"/>
  <c r="CY81" i="1"/>
  <c r="X81" i="1" s="1"/>
  <c r="CP41" i="1"/>
  <c r="O41" i="1" s="1"/>
  <c r="AU84" i="1"/>
  <c r="AU76" i="1" s="1"/>
  <c r="CP79" i="1"/>
  <c r="O79" i="1" s="1"/>
  <c r="CY42" i="1"/>
  <c r="X42" i="1" s="1"/>
  <c r="AB36" i="1"/>
  <c r="AE84" i="1"/>
  <c r="AE76" i="1" s="1"/>
  <c r="CC76" i="1"/>
  <c r="AU26" i="1"/>
  <c r="DT15" i="8"/>
  <c r="CR40" i="1"/>
  <c r="Q40" i="1" s="1"/>
  <c r="EY15" i="8"/>
  <c r="AB40" i="1"/>
  <c r="CZ42" i="1"/>
  <c r="Y42" i="1" s="1"/>
  <c r="CP42" i="1"/>
  <c r="O42" i="1" s="1"/>
  <c r="CZ35" i="1"/>
  <c r="Y35" i="1" s="1"/>
  <c r="CP39" i="1"/>
  <c r="O39" i="1" s="1"/>
  <c r="CZ39" i="1"/>
  <c r="Y39" i="1" s="1"/>
  <c r="CZ38" i="1"/>
  <c r="Y38" i="1" s="1"/>
  <c r="CY40" i="1"/>
  <c r="X40" i="1" s="1"/>
  <c r="CZ41" i="1"/>
  <c r="Y41" i="1" s="1"/>
  <c r="CY41" i="1"/>
  <c r="X41" i="1" s="1"/>
  <c r="CJ44" i="1"/>
  <c r="CJ26" i="1" s="1"/>
  <c r="CZ29" i="1"/>
  <c r="Y29" i="1" s="1"/>
  <c r="CY39" i="1"/>
  <c r="X39" i="1" s="1"/>
  <c r="CZ33" i="1"/>
  <c r="Y33" i="1" s="1"/>
  <c r="AB30" i="1"/>
  <c r="CP36" i="1"/>
  <c r="O36" i="1" s="1"/>
  <c r="AJ44" i="1"/>
  <c r="AJ26" i="1" s="1"/>
  <c r="CZ36" i="1"/>
  <c r="Y36" i="1" s="1"/>
  <c r="CP38" i="1"/>
  <c r="O38" i="1" s="1"/>
  <c r="CY33" i="1"/>
  <c r="X33" i="1" s="1"/>
  <c r="AI44" i="1"/>
  <c r="AI26" i="1" s="1"/>
  <c r="CP35" i="1"/>
  <c r="O35" i="1" s="1"/>
  <c r="CP33" i="1"/>
  <c r="O33" i="1" s="1"/>
  <c r="CP32" i="1"/>
  <c r="O32" i="1" s="1"/>
  <c r="CY31" i="1"/>
  <c r="X31" i="1" s="1"/>
  <c r="CR30" i="1"/>
  <c r="Q30" i="1" s="1"/>
  <c r="CY32" i="1"/>
  <c r="X32" i="1" s="1"/>
  <c r="CY29" i="1"/>
  <c r="X29" i="1" s="1"/>
  <c r="CZ31" i="1"/>
  <c r="Y31" i="1" s="1"/>
  <c r="AG44" i="1"/>
  <c r="T44" i="1" s="1"/>
  <c r="DL15" i="8" s="1"/>
  <c r="CP29" i="1"/>
  <c r="O29" i="1" s="1"/>
  <c r="CG44" i="1"/>
  <c r="AX44" i="1" s="1"/>
  <c r="AQ44" i="1"/>
  <c r="F54" i="1" s="1"/>
  <c r="CD26" i="1"/>
  <c r="AT44" i="1"/>
  <c r="F63" i="1"/>
  <c r="CP31" i="1"/>
  <c r="O31" i="1" s="1"/>
  <c r="AE44" i="1"/>
  <c r="R44" i="1" s="1"/>
  <c r="CZ28" i="1"/>
  <c r="Y28" i="1" s="1"/>
  <c r="CY28" i="1"/>
  <c r="X28" i="1" s="1"/>
  <c r="CP28" i="1"/>
  <c r="O28" i="1" s="1"/>
  <c r="AH44" i="1"/>
  <c r="U44" i="1" s="1"/>
  <c r="AB28" i="1"/>
  <c r="F69" i="1"/>
  <c r="BD26" i="1"/>
  <c r="BD294" i="1"/>
  <c r="CY37" i="1"/>
  <c r="X37" i="1" s="1"/>
  <c r="CZ37" i="1"/>
  <c r="Y37" i="1" s="1"/>
  <c r="CY36" i="1"/>
  <c r="X36" i="1" s="1"/>
  <c r="AC84" i="1"/>
  <c r="CZ81" i="1"/>
  <c r="Y81" i="1" s="1"/>
  <c r="CZ124" i="1"/>
  <c r="Y124" i="1" s="1"/>
  <c r="BB206" i="1"/>
  <c r="F237" i="1"/>
  <c r="BD206" i="1"/>
  <c r="F249" i="1"/>
  <c r="AO206" i="1"/>
  <c r="F228" i="1"/>
  <c r="AQ206" i="1"/>
  <c r="F234" i="1"/>
  <c r="DG17" i="3"/>
  <c r="DF17" i="3"/>
  <c r="DG4" i="3"/>
  <c r="DF4" i="3"/>
  <c r="DG74" i="3"/>
  <c r="DF74" i="3"/>
  <c r="CZ40" i="1"/>
  <c r="Y40" i="1" s="1"/>
  <c r="AO76" i="1"/>
  <c r="F88" i="1"/>
  <c r="CZ30" i="1"/>
  <c r="Y30" i="1" s="1"/>
  <c r="CZ32" i="1"/>
  <c r="Y32" i="1" s="1"/>
  <c r="AE134" i="1"/>
  <c r="AC134" i="1"/>
  <c r="CZ121" i="1"/>
  <c r="Y121" i="1" s="1"/>
  <c r="AC174" i="1"/>
  <c r="AB132" i="1"/>
  <c r="CZ208" i="1"/>
  <c r="Y208" i="1" s="1"/>
  <c r="AE174" i="1"/>
  <c r="CZ219" i="1"/>
  <c r="Y219" i="1" s="1"/>
  <c r="GM219" i="1" s="1"/>
  <c r="GN219" i="1" s="1"/>
  <c r="DF52" i="3"/>
  <c r="DG52" i="3"/>
  <c r="DG151" i="3"/>
  <c r="DF151" i="3"/>
  <c r="DF157" i="3"/>
  <c r="DG157" i="3"/>
  <c r="DF204" i="3"/>
  <c r="DG204" i="3"/>
  <c r="DF149" i="3"/>
  <c r="DG149" i="3"/>
  <c r="DF190" i="3"/>
  <c r="DG190" i="3"/>
  <c r="DF168" i="3"/>
  <c r="DG168" i="3"/>
  <c r="BC76" i="1"/>
  <c r="F100" i="1"/>
  <c r="BC294" i="1"/>
  <c r="CY30" i="1"/>
  <c r="X30" i="1" s="1"/>
  <c r="F178" i="1"/>
  <c r="AO166" i="1"/>
  <c r="CY208" i="1"/>
  <c r="X208" i="1" s="1"/>
  <c r="AX264" i="1"/>
  <c r="CG256" i="1"/>
  <c r="AG166" i="1"/>
  <c r="T174" i="1"/>
  <c r="DL21" i="8" s="1"/>
  <c r="DG53" i="3"/>
  <c r="DF53" i="3"/>
  <c r="DG192" i="3"/>
  <c r="DF192" i="3"/>
  <c r="CP37" i="1"/>
  <c r="O37" i="1" s="1"/>
  <c r="AB34" i="1"/>
  <c r="BB76" i="1"/>
  <c r="F97" i="1"/>
  <c r="AT76" i="1"/>
  <c r="F102" i="1"/>
  <c r="CZ119" i="1"/>
  <c r="Y119" i="1" s="1"/>
  <c r="AU116" i="1"/>
  <c r="F153" i="1"/>
  <c r="AJ166" i="1"/>
  <c r="W174" i="1"/>
  <c r="DM21" i="8" s="1"/>
  <c r="CZ212" i="1"/>
  <c r="Y212" i="1" s="1"/>
  <c r="DF20" i="3"/>
  <c r="DG20" i="3"/>
  <c r="DF98" i="3"/>
  <c r="DG98" i="3"/>
  <c r="DG134" i="3"/>
  <c r="DF134" i="3"/>
  <c r="DF177" i="3"/>
  <c r="DG177" i="3"/>
  <c r="DG123" i="3"/>
  <c r="DF123" i="3"/>
  <c r="AO26" i="1"/>
  <c r="F48" i="1"/>
  <c r="AO294" i="1"/>
  <c r="BD76" i="1"/>
  <c r="F109" i="1"/>
  <c r="CZ78" i="1"/>
  <c r="Y78" i="1" s="1"/>
  <c r="CY119" i="1"/>
  <c r="X119" i="1" s="1"/>
  <c r="CZ170" i="1"/>
  <c r="Y170" i="1" s="1"/>
  <c r="GM170" i="1" s="1"/>
  <c r="GN170" i="1" s="1"/>
  <c r="BC206" i="1"/>
  <c r="F240" i="1"/>
  <c r="AG256" i="1"/>
  <c r="T264" i="1"/>
  <c r="DL25" i="8" s="1"/>
  <c r="AH256" i="1"/>
  <c r="U264" i="1"/>
  <c r="DF179" i="3"/>
  <c r="DG179" i="3"/>
  <c r="BB26" i="1"/>
  <c r="F57" i="1"/>
  <c r="BB294" i="1"/>
  <c r="CY78" i="1"/>
  <c r="X78" i="1" s="1"/>
  <c r="AO116" i="1"/>
  <c r="F138" i="1"/>
  <c r="CP211" i="1"/>
  <c r="O211" i="1" s="1"/>
  <c r="GM211" i="1" s="1"/>
  <c r="FR211" i="1" s="1"/>
  <c r="AC224" i="1"/>
  <c r="BC116" i="1"/>
  <c r="F150" i="1"/>
  <c r="CY214" i="1"/>
  <c r="X214" i="1" s="1"/>
  <c r="CZ214" i="1"/>
  <c r="Y214" i="1" s="1"/>
  <c r="AF224" i="1"/>
  <c r="AF256" i="1"/>
  <c r="S264" i="1"/>
  <c r="AJ256" i="1"/>
  <c r="W264" i="1"/>
  <c r="DM25" i="8" s="1"/>
  <c r="F282" i="1"/>
  <c r="AT256" i="1"/>
  <c r="DF29" i="3"/>
  <c r="DG29" i="3"/>
  <c r="DF109" i="3"/>
  <c r="DG109" i="3"/>
  <c r="DF70" i="3"/>
  <c r="DG70" i="3"/>
  <c r="DG111" i="3"/>
  <c r="DF111" i="3"/>
  <c r="AB80" i="1"/>
  <c r="CR80" i="1"/>
  <c r="Q80" i="1" s="1"/>
  <c r="CP80" i="1" s="1"/>
  <c r="O80" i="1" s="1"/>
  <c r="AF44" i="1"/>
  <c r="CY80" i="1"/>
  <c r="X80" i="1" s="1"/>
  <c r="AJ116" i="1"/>
  <c r="W134" i="1"/>
  <c r="DM19" i="8" s="1"/>
  <c r="BD116" i="1"/>
  <c r="F159" i="1"/>
  <c r="CY127" i="1"/>
  <c r="X127" i="1" s="1"/>
  <c r="AB131" i="1"/>
  <c r="CR131" i="1"/>
  <c r="Q131" i="1" s="1"/>
  <c r="CP131" i="1" s="1"/>
  <c r="O131" i="1" s="1"/>
  <c r="CZ172" i="1"/>
  <c r="Y172" i="1" s="1"/>
  <c r="AJ206" i="1"/>
  <c r="W224" i="1"/>
  <c r="DM23" i="8" s="1"/>
  <c r="V174" i="1"/>
  <c r="AI166" i="1"/>
  <c r="AC264" i="1"/>
  <c r="AG206" i="1"/>
  <c r="T224" i="1"/>
  <c r="DL23" i="8" s="1"/>
  <c r="DG55" i="3"/>
  <c r="DF55" i="3"/>
  <c r="DF188" i="3"/>
  <c r="DG188" i="3"/>
  <c r="CP34" i="1"/>
  <c r="O34" i="1" s="1"/>
  <c r="AC44" i="1"/>
  <c r="AT206" i="1"/>
  <c r="F242" i="1"/>
  <c r="CY215" i="1"/>
  <c r="X215" i="1" s="1"/>
  <c r="CZ215" i="1"/>
  <c r="Y215" i="1" s="1"/>
  <c r="CJ256" i="1"/>
  <c r="BA264" i="1"/>
  <c r="DW25" i="8" s="1"/>
  <c r="GM262" i="1" l="1"/>
  <c r="FR262" i="1" s="1"/>
  <c r="BY264" i="1" s="1"/>
  <c r="GM221" i="1"/>
  <c r="GN221" i="1" s="1"/>
  <c r="V264" i="1"/>
  <c r="AP264" i="1"/>
  <c r="DI25" i="8" s="1"/>
  <c r="BY256" i="1"/>
  <c r="CI264" i="1"/>
  <c r="CG206" i="1"/>
  <c r="GM217" i="1"/>
  <c r="GN217" i="1" s="1"/>
  <c r="CJ76" i="1"/>
  <c r="R224" i="1"/>
  <c r="DB23" i="8" s="1"/>
  <c r="IK2" i="1"/>
  <c r="GM260" i="1"/>
  <c r="GN260" i="1" s="1"/>
  <c r="AE256" i="1"/>
  <c r="GM209" i="1"/>
  <c r="FR209" i="1" s="1"/>
  <c r="BY224" i="1" s="1"/>
  <c r="CI224" i="1" s="1"/>
  <c r="GM213" i="1"/>
  <c r="GN213" i="1" s="1"/>
  <c r="DS25" i="8"/>
  <c r="DB25" i="8"/>
  <c r="CZ25" i="8"/>
  <c r="DG25" i="8"/>
  <c r="CW25" i="8"/>
  <c r="ET25" i="8"/>
  <c r="CX25" i="8"/>
  <c r="EU25" i="8"/>
  <c r="AU206" i="1"/>
  <c r="GM261" i="1"/>
  <c r="GN261" i="1" s="1"/>
  <c r="F94" i="1"/>
  <c r="CP220" i="1"/>
  <c r="O220" i="1" s="1"/>
  <c r="Q264" i="1"/>
  <c r="Q256" i="1" s="1"/>
  <c r="CJ206" i="1"/>
  <c r="AB264" i="1"/>
  <c r="AB256" i="1" s="1"/>
  <c r="GM218" i="1"/>
  <c r="GN218" i="1" s="1"/>
  <c r="CG76" i="1"/>
  <c r="AK264" i="1"/>
  <c r="GM258" i="1"/>
  <c r="AI206" i="1"/>
  <c r="GM171" i="1"/>
  <c r="GN171" i="1" s="1"/>
  <c r="CP168" i="1"/>
  <c r="O168" i="1" s="1"/>
  <c r="AB174" i="1" s="1"/>
  <c r="AL264" i="1"/>
  <c r="FL23" i="8"/>
  <c r="IR23" i="8"/>
  <c r="U224" i="1"/>
  <c r="U206" i="1" s="1"/>
  <c r="DG23" i="8"/>
  <c r="IN23" i="8"/>
  <c r="FK23" i="8"/>
  <c r="AD174" i="1"/>
  <c r="DG21" i="8"/>
  <c r="DT23" i="8"/>
  <c r="AX166" i="1"/>
  <c r="F181" i="1"/>
  <c r="GM216" i="1"/>
  <c r="GN216" i="1" s="1"/>
  <c r="CX23" i="8"/>
  <c r="EU23" i="8"/>
  <c r="EW23" i="8"/>
  <c r="FX23" i="8"/>
  <c r="DR23" i="8"/>
  <c r="F184" i="1"/>
  <c r="AQ166" i="1"/>
  <c r="Q224" i="1"/>
  <c r="Q206" i="1" s="1"/>
  <c r="GM79" i="1"/>
  <c r="GN79" i="1" s="1"/>
  <c r="GM220" i="1"/>
  <c r="GN220" i="1" s="1"/>
  <c r="DJ17" i="8"/>
  <c r="GB21" i="8"/>
  <c r="GM210" i="1"/>
  <c r="GN210" i="1" s="1"/>
  <c r="GM130" i="1"/>
  <c r="GN130" i="1" s="1"/>
  <c r="GM215" i="1"/>
  <c r="GN215" i="1" s="1"/>
  <c r="GM212" i="1"/>
  <c r="GN212" i="1" s="1"/>
  <c r="GM214" i="1"/>
  <c r="GN214" i="1" s="1"/>
  <c r="AG76" i="1"/>
  <c r="AH166" i="1"/>
  <c r="GM125" i="1"/>
  <c r="GN125" i="1" s="1"/>
  <c r="V84" i="1"/>
  <c r="V76" i="1" s="1"/>
  <c r="GM129" i="1"/>
  <c r="GN129" i="1" s="1"/>
  <c r="W84" i="1"/>
  <c r="DM17" i="8" s="1"/>
  <c r="CP118" i="1"/>
  <c r="O118" i="1" s="1"/>
  <c r="CJ166" i="1"/>
  <c r="BA166" i="1"/>
  <c r="DW21" i="8"/>
  <c r="CW21" i="8"/>
  <c r="ET21" i="8"/>
  <c r="CX21" i="8"/>
  <c r="EU21" i="8"/>
  <c r="IN21" i="8"/>
  <c r="FK21" i="8"/>
  <c r="EX21" i="8"/>
  <c r="FL21" i="8"/>
  <c r="IR21" i="8"/>
  <c r="EW21" i="8"/>
  <c r="FX21" i="8"/>
  <c r="U134" i="1"/>
  <c r="CW19" i="8" s="1"/>
  <c r="S174" i="1"/>
  <c r="GM132" i="1"/>
  <c r="GN132" i="1" s="1"/>
  <c r="GM122" i="1"/>
  <c r="GN122" i="1" s="1"/>
  <c r="GM123" i="1"/>
  <c r="GN123" i="1" s="1"/>
  <c r="GM169" i="1"/>
  <c r="GN169" i="1" s="1"/>
  <c r="CG116" i="1"/>
  <c r="GM124" i="1"/>
  <c r="GN124" i="1" s="1"/>
  <c r="GM127" i="1"/>
  <c r="GN127" i="1" s="1"/>
  <c r="F194" i="1"/>
  <c r="GM126" i="1"/>
  <c r="GN126" i="1" s="1"/>
  <c r="GM131" i="1"/>
  <c r="GN131" i="1" s="1"/>
  <c r="AL174" i="1"/>
  <c r="Y174" i="1" s="1"/>
  <c r="FL19" i="8"/>
  <c r="IR19" i="8"/>
  <c r="AT116" i="1"/>
  <c r="DR19" i="8"/>
  <c r="IN19" i="8"/>
  <c r="FK19" i="8"/>
  <c r="DG19" i="8"/>
  <c r="BA116" i="1"/>
  <c r="DW19" i="8"/>
  <c r="AQ116" i="1"/>
  <c r="DJ19" i="8"/>
  <c r="EW19" i="8"/>
  <c r="FX19" i="8"/>
  <c r="GM34" i="1"/>
  <c r="GN34" i="1" s="1"/>
  <c r="V134" i="1"/>
  <c r="F157" i="1" s="1"/>
  <c r="CP120" i="1"/>
  <c r="O120" i="1" s="1"/>
  <c r="GM120" i="1" s="1"/>
  <c r="GN120" i="1" s="1"/>
  <c r="AU294" i="1"/>
  <c r="GM128" i="1"/>
  <c r="GN128" i="1" s="1"/>
  <c r="GM82" i="1"/>
  <c r="FR82" i="1" s="1"/>
  <c r="BY84" i="1" s="1"/>
  <c r="BY76" i="1" s="1"/>
  <c r="GM121" i="1"/>
  <c r="FR121" i="1" s="1"/>
  <c r="CJ116" i="1"/>
  <c r="GM38" i="1"/>
  <c r="GN38" i="1" s="1"/>
  <c r="AK134" i="1"/>
  <c r="X134" i="1" s="1"/>
  <c r="CP81" i="1"/>
  <c r="O81" i="1" s="1"/>
  <c r="AB84" i="1" s="1"/>
  <c r="AG116" i="1"/>
  <c r="T134" i="1"/>
  <c r="F103" i="1"/>
  <c r="U84" i="1"/>
  <c r="U76" i="1" s="1"/>
  <c r="F152" i="1"/>
  <c r="F154" i="1"/>
  <c r="AL134" i="1"/>
  <c r="AL116" i="1" s="1"/>
  <c r="F144" i="1"/>
  <c r="AF116" i="1"/>
  <c r="S134" i="1"/>
  <c r="GM119" i="1"/>
  <c r="FR119" i="1" s="1"/>
  <c r="EW17" i="8"/>
  <c r="FX17" i="8"/>
  <c r="S84" i="1"/>
  <c r="S76" i="1" s="1"/>
  <c r="DG17" i="8"/>
  <c r="GB17" i="8"/>
  <c r="EX17" i="8"/>
  <c r="FL17" i="8"/>
  <c r="IR17" i="8"/>
  <c r="IN17" i="8"/>
  <c r="FK17" i="8"/>
  <c r="DT17" i="8"/>
  <c r="W44" i="1"/>
  <c r="DM15" i="8" s="1"/>
  <c r="GM42" i="1"/>
  <c r="GN42" i="1" s="1"/>
  <c r="R84" i="1"/>
  <c r="R76" i="1" s="1"/>
  <c r="GM35" i="1"/>
  <c r="GN35" i="1" s="1"/>
  <c r="V44" i="1"/>
  <c r="AL84" i="1"/>
  <c r="Y84" i="1" s="1"/>
  <c r="GM39" i="1"/>
  <c r="GN39" i="1" s="1"/>
  <c r="AK84" i="1"/>
  <c r="AK76" i="1" s="1"/>
  <c r="GM80" i="1"/>
  <c r="GN80" i="1" s="1"/>
  <c r="FL15" i="8"/>
  <c r="IR15" i="8"/>
  <c r="DB15" i="8"/>
  <c r="IN15" i="8"/>
  <c r="FK15" i="8"/>
  <c r="FX15" i="8"/>
  <c r="EW15" i="8"/>
  <c r="DG15" i="8"/>
  <c r="CW15" i="8"/>
  <c r="ET15" i="8"/>
  <c r="CP40" i="1"/>
  <c r="O40" i="1" s="1"/>
  <c r="GM40" i="1" s="1"/>
  <c r="GN40" i="1" s="1"/>
  <c r="AT26" i="1"/>
  <c r="DR15" i="8"/>
  <c r="AQ26" i="1"/>
  <c r="DJ15" i="8"/>
  <c r="GM41" i="1"/>
  <c r="GN41" i="1" s="1"/>
  <c r="BA44" i="1"/>
  <c r="DW15" i="8" s="1"/>
  <c r="GM33" i="1"/>
  <c r="GN33" i="1" s="1"/>
  <c r="AQ294" i="1"/>
  <c r="GM31" i="1"/>
  <c r="FR31" i="1" s="1"/>
  <c r="GM29" i="1"/>
  <c r="FR29" i="1" s="1"/>
  <c r="GM36" i="1"/>
  <c r="GN36" i="1" s="1"/>
  <c r="GM37" i="1"/>
  <c r="GN37" i="1" s="1"/>
  <c r="CG26" i="1"/>
  <c r="AG26" i="1"/>
  <c r="AT294" i="1"/>
  <c r="F62" i="1"/>
  <c r="CP30" i="1"/>
  <c r="O30" i="1" s="1"/>
  <c r="GM30" i="1" s="1"/>
  <c r="GN30" i="1" s="1"/>
  <c r="AD44" i="1"/>
  <c r="AD26" i="1" s="1"/>
  <c r="GM32" i="1"/>
  <c r="GN32" i="1" s="1"/>
  <c r="AK44" i="1"/>
  <c r="X44" i="1" s="1"/>
  <c r="GM28" i="1"/>
  <c r="AL44" i="1"/>
  <c r="AL26" i="1" s="1"/>
  <c r="AH26" i="1"/>
  <c r="AE26" i="1"/>
  <c r="V206" i="1"/>
  <c r="F247" i="1"/>
  <c r="F279" i="1"/>
  <c r="S256" i="1"/>
  <c r="U256" i="1"/>
  <c r="F286" i="1"/>
  <c r="AD84" i="1"/>
  <c r="AO22" i="1"/>
  <c r="F298" i="1"/>
  <c r="AO324" i="1"/>
  <c r="T166" i="1"/>
  <c r="F195" i="1"/>
  <c r="AX206" i="1"/>
  <c r="F231" i="1"/>
  <c r="BA206" i="1"/>
  <c r="F244" i="1"/>
  <c r="T26" i="1"/>
  <c r="F65" i="1"/>
  <c r="CE44" i="1"/>
  <c r="AC26" i="1"/>
  <c r="P44" i="1"/>
  <c r="S44" i="1"/>
  <c r="AF26" i="1"/>
  <c r="F288" i="1"/>
  <c r="W256" i="1"/>
  <c r="W166" i="1"/>
  <c r="F198" i="1"/>
  <c r="AC166" i="1"/>
  <c r="P174" i="1"/>
  <c r="CE174" i="1"/>
  <c r="AD134" i="1"/>
  <c r="GN258" i="1"/>
  <c r="CB264" i="1" s="1"/>
  <c r="CA264" i="1"/>
  <c r="AC206" i="1"/>
  <c r="P224" i="1"/>
  <c r="CE224" i="1"/>
  <c r="T256" i="1"/>
  <c r="F285" i="1"/>
  <c r="R206" i="1"/>
  <c r="F238" i="1"/>
  <c r="BC22" i="1"/>
  <c r="F310" i="1"/>
  <c r="BC324" i="1"/>
  <c r="U166" i="1"/>
  <c r="F196" i="1"/>
  <c r="BD22" i="1"/>
  <c r="BD324" i="1"/>
  <c r="F319" i="1"/>
  <c r="BA256" i="1"/>
  <c r="F284" i="1"/>
  <c r="F189" i="1"/>
  <c r="S166" i="1"/>
  <c r="AZ264" i="1"/>
  <c r="CI256" i="1"/>
  <c r="AX26" i="1"/>
  <c r="F51" i="1"/>
  <c r="AX294" i="1"/>
  <c r="F271" i="1"/>
  <c r="AX256" i="1"/>
  <c r="V116" i="1"/>
  <c r="T206" i="1"/>
  <c r="F245" i="1"/>
  <c r="T76" i="1"/>
  <c r="F105" i="1"/>
  <c r="AK256" i="1"/>
  <c r="X264" i="1"/>
  <c r="AD166" i="1"/>
  <c r="Q174" i="1"/>
  <c r="AC116" i="1"/>
  <c r="P134" i="1"/>
  <c r="CE134" i="1"/>
  <c r="AP256" i="1"/>
  <c r="F273" i="1"/>
  <c r="GM78" i="1"/>
  <c r="AK224" i="1"/>
  <c r="BA76" i="1"/>
  <c r="F104" i="1"/>
  <c r="AE166" i="1"/>
  <c r="R174" i="1"/>
  <c r="GM172" i="1"/>
  <c r="FR172" i="1" s="1"/>
  <c r="BY174" i="1" s="1"/>
  <c r="CH174" i="1" s="1"/>
  <c r="AF206" i="1"/>
  <c r="S224" i="1"/>
  <c r="CE264" i="1"/>
  <c r="CF264" i="1"/>
  <c r="AC256" i="1"/>
  <c r="CH264" i="1"/>
  <c r="P264" i="1"/>
  <c r="V166" i="1"/>
  <c r="F197" i="1"/>
  <c r="W116" i="1"/>
  <c r="F158" i="1"/>
  <c r="AX76" i="1"/>
  <c r="F91" i="1"/>
  <c r="AB224" i="1"/>
  <c r="AL224" i="1"/>
  <c r="AK166" i="1"/>
  <c r="X174" i="1"/>
  <c r="AC76" i="1"/>
  <c r="CE84" i="1"/>
  <c r="P84" i="1"/>
  <c r="R26" i="1"/>
  <c r="F58" i="1"/>
  <c r="AX116" i="1"/>
  <c r="F141" i="1"/>
  <c r="U26" i="1"/>
  <c r="F66" i="1"/>
  <c r="W206" i="1"/>
  <c r="F248" i="1"/>
  <c r="R256" i="1"/>
  <c r="F278" i="1"/>
  <c r="BB22" i="1"/>
  <c r="F307" i="1"/>
  <c r="BB324" i="1"/>
  <c r="F287" i="1"/>
  <c r="V256" i="1"/>
  <c r="GM208" i="1"/>
  <c r="AE116" i="1"/>
  <c r="R134" i="1"/>
  <c r="F246" i="1" l="1"/>
  <c r="O264" i="1"/>
  <c r="CY25" i="8" s="1"/>
  <c r="F236" i="1"/>
  <c r="F276" i="1"/>
  <c r="DC25" i="8"/>
  <c r="DK25" i="8"/>
  <c r="DN25" i="8"/>
  <c r="DA25" i="8"/>
  <c r="AK116" i="1"/>
  <c r="F313" i="1"/>
  <c r="DT26" i="8"/>
  <c r="DG26" i="8"/>
  <c r="AT22" i="1"/>
  <c r="DR26" i="8"/>
  <c r="AQ22" i="1"/>
  <c r="DJ26" i="8"/>
  <c r="CH84" i="1"/>
  <c r="CF84" i="1"/>
  <c r="GM168" i="1"/>
  <c r="CA174" i="1" s="1"/>
  <c r="F108" i="1"/>
  <c r="CI84" i="1"/>
  <c r="CI76" i="1" s="1"/>
  <c r="IK25" i="8"/>
  <c r="W76" i="1"/>
  <c r="II25" i="8"/>
  <c r="EV25" i="8"/>
  <c r="IH25" i="8"/>
  <c r="AL256" i="1"/>
  <c r="Y264" i="1"/>
  <c r="DC23" i="8"/>
  <c r="DA23" i="8"/>
  <c r="CW23" i="8"/>
  <c r="ET23" i="8"/>
  <c r="CZ23" i="8"/>
  <c r="GB23" i="8"/>
  <c r="EX23" i="8"/>
  <c r="F156" i="1"/>
  <c r="AP84" i="1"/>
  <c r="DS17" i="8" s="1"/>
  <c r="U116" i="1"/>
  <c r="AB134" i="1"/>
  <c r="AB116" i="1" s="1"/>
  <c r="AL166" i="1"/>
  <c r="GM118" i="1"/>
  <c r="EU17" i="8"/>
  <c r="CX17" i="8"/>
  <c r="F107" i="1"/>
  <c r="ET19" i="8"/>
  <c r="GB19" i="8"/>
  <c r="EV23" i="8"/>
  <c r="IH23" i="8"/>
  <c r="FH23" i="8"/>
  <c r="IK23" i="8"/>
  <c r="GM81" i="1"/>
  <c r="GN81" i="1" s="1"/>
  <c r="BY206" i="1"/>
  <c r="CH224" i="1"/>
  <c r="AY224" i="1" s="1"/>
  <c r="CF224" i="1"/>
  <c r="CF206" i="1" s="1"/>
  <c r="AP224" i="1"/>
  <c r="AU22" i="1"/>
  <c r="DC21" i="8"/>
  <c r="DO21" i="8"/>
  <c r="DA21" i="8"/>
  <c r="CZ21" i="8"/>
  <c r="DB21" i="8"/>
  <c r="DN21" i="8"/>
  <c r="IK21" i="8"/>
  <c r="F99" i="1"/>
  <c r="AU324" i="1"/>
  <c r="F343" i="1" s="1"/>
  <c r="ET17" i="8"/>
  <c r="II21" i="8"/>
  <c r="EV21" i="8"/>
  <c r="IH21" i="8"/>
  <c r="DN19" i="8"/>
  <c r="CX19" i="8"/>
  <c r="EU19" i="8"/>
  <c r="EX19" i="8"/>
  <c r="DB19" i="8"/>
  <c r="CZ19" i="8"/>
  <c r="T294" i="1"/>
  <c r="DL19" i="8"/>
  <c r="DC19" i="8"/>
  <c r="F98" i="1"/>
  <c r="AL76" i="1"/>
  <c r="BY134" i="1"/>
  <c r="BY116" i="1" s="1"/>
  <c r="W294" i="1"/>
  <c r="W324" i="1" s="1"/>
  <c r="CW17" i="8"/>
  <c r="U294" i="1"/>
  <c r="F106" i="1"/>
  <c r="BA26" i="1"/>
  <c r="V294" i="1"/>
  <c r="F68" i="1"/>
  <c r="W26" i="1"/>
  <c r="F67" i="1"/>
  <c r="V26" i="1"/>
  <c r="EU15" i="8"/>
  <c r="T116" i="1"/>
  <c r="F155" i="1"/>
  <c r="BA294" i="1"/>
  <c r="CX15" i="8"/>
  <c r="F64" i="1"/>
  <c r="Y134" i="1"/>
  <c r="AQ324" i="1"/>
  <c r="AQ18" i="1" s="1"/>
  <c r="BY44" i="1"/>
  <c r="AP44" i="1" s="1"/>
  <c r="S116" i="1"/>
  <c r="F149" i="1"/>
  <c r="CZ17" i="8"/>
  <c r="DC17" i="8"/>
  <c r="DO17" i="8"/>
  <c r="DB17" i="8"/>
  <c r="IK17" i="8"/>
  <c r="F304" i="1"/>
  <c r="X84" i="1"/>
  <c r="X76" i="1" s="1"/>
  <c r="EV17" i="8"/>
  <c r="IH17" i="8"/>
  <c r="II17" i="8"/>
  <c r="EX15" i="8"/>
  <c r="GB15" i="8"/>
  <c r="DN15" i="8"/>
  <c r="CZ15" i="8"/>
  <c r="DC15" i="8"/>
  <c r="AT324" i="1"/>
  <c r="AT18" i="1" s="1"/>
  <c r="F312" i="1"/>
  <c r="F16" i="2" s="1"/>
  <c r="F18" i="2" s="1"/>
  <c r="AB44" i="1"/>
  <c r="AB26" i="1" s="1"/>
  <c r="CA44" i="1"/>
  <c r="CA26" i="1" s="1"/>
  <c r="GN28" i="1"/>
  <c r="CB44" i="1" s="1"/>
  <c r="CB26" i="1" s="1"/>
  <c r="Q44" i="1"/>
  <c r="IH26" i="8"/>
  <c r="II26" i="8"/>
  <c r="Y44" i="1"/>
  <c r="AK26" i="1"/>
  <c r="IK26" i="8"/>
  <c r="AY174" i="1"/>
  <c r="CH166" i="1"/>
  <c r="R116" i="1"/>
  <c r="F148" i="1"/>
  <c r="P76" i="1"/>
  <c r="F87" i="1"/>
  <c r="AY264" i="1"/>
  <c r="CH256" i="1"/>
  <c r="AK206" i="1"/>
  <c r="X224" i="1"/>
  <c r="F186" i="1"/>
  <c r="Q166" i="1"/>
  <c r="CE206" i="1"/>
  <c r="AV224" i="1"/>
  <c r="F177" i="1"/>
  <c r="P166" i="1"/>
  <c r="AD76" i="1"/>
  <c r="Q84" i="1"/>
  <c r="CH76" i="1"/>
  <c r="AY84" i="1"/>
  <c r="GN78" i="1"/>
  <c r="AZ256" i="1"/>
  <c r="F275" i="1"/>
  <c r="P206" i="1"/>
  <c r="F227" i="1"/>
  <c r="CE26" i="1"/>
  <c r="AV44" i="1"/>
  <c r="BB18" i="1"/>
  <c r="F337" i="1"/>
  <c r="CF76" i="1"/>
  <c r="AW84" i="1"/>
  <c r="AL206" i="1"/>
  <c r="Y224" i="1"/>
  <c r="AW264" i="1"/>
  <c r="CF256" i="1"/>
  <c r="F188" i="1"/>
  <c r="R166" i="1"/>
  <c r="AB76" i="1"/>
  <c r="O84" i="1"/>
  <c r="CY17" i="8" s="1"/>
  <c r="BC18" i="1"/>
  <c r="F340" i="1"/>
  <c r="CE76" i="1"/>
  <c r="AV84" i="1"/>
  <c r="AV264" i="1"/>
  <c r="CE256" i="1"/>
  <c r="X256" i="1"/>
  <c r="F290" i="1"/>
  <c r="AX22" i="1"/>
  <c r="AX324" i="1"/>
  <c r="F301" i="1"/>
  <c r="AR264" i="1"/>
  <c r="CA256" i="1"/>
  <c r="F201" i="1"/>
  <c r="Y166" i="1"/>
  <c r="AB206" i="1"/>
  <c r="O224" i="1"/>
  <c r="CY23" i="8" s="1"/>
  <c r="S206" i="1"/>
  <c r="F239" i="1"/>
  <c r="BD18" i="1"/>
  <c r="F349" i="1"/>
  <c r="CB256" i="1"/>
  <c r="AS264" i="1"/>
  <c r="S26" i="1"/>
  <c r="F59" i="1"/>
  <c r="S294" i="1"/>
  <c r="GN118" i="1"/>
  <c r="CB134" i="1" s="1"/>
  <c r="CA134" i="1"/>
  <c r="R294" i="1"/>
  <c r="X166" i="1"/>
  <c r="F200" i="1"/>
  <c r="CE116" i="1"/>
  <c r="AV134" i="1"/>
  <c r="AD116" i="1"/>
  <c r="Q134" i="1"/>
  <c r="P26" i="1"/>
  <c r="F47" i="1"/>
  <c r="P294" i="1"/>
  <c r="AO18" i="1"/>
  <c r="F328" i="1"/>
  <c r="AP174" i="1"/>
  <c r="BY166" i="1"/>
  <c r="CI174" i="1"/>
  <c r="P116" i="1"/>
  <c r="F137" i="1"/>
  <c r="F70" i="1"/>
  <c r="X26" i="1"/>
  <c r="F266" i="1"/>
  <c r="O256" i="1"/>
  <c r="CH206" i="1"/>
  <c r="CF174" i="1"/>
  <c r="CI206" i="1"/>
  <c r="AZ224" i="1"/>
  <c r="X116" i="1"/>
  <c r="F160" i="1"/>
  <c r="GN208" i="1"/>
  <c r="CB224" i="1" s="1"/>
  <c r="CA224" i="1"/>
  <c r="P256" i="1"/>
  <c r="F267" i="1"/>
  <c r="AB166" i="1"/>
  <c r="O174" i="1"/>
  <c r="CY21" i="8" s="1"/>
  <c r="Y76" i="1"/>
  <c r="F111" i="1"/>
  <c r="AV174" i="1"/>
  <c r="CE166" i="1"/>
  <c r="AZ84" i="1" l="1"/>
  <c r="FP25" i="8"/>
  <c r="FH25" i="8"/>
  <c r="FF25" i="8"/>
  <c r="IG25" i="8"/>
  <c r="DF25" i="8"/>
  <c r="EZ25" i="8"/>
  <c r="GE25" i="8"/>
  <c r="FC25" i="8"/>
  <c r="FE25" i="8"/>
  <c r="DO25" i="8"/>
  <c r="DH25" i="8"/>
  <c r="IF25" i="8"/>
  <c r="FN25" i="8"/>
  <c r="FR25" i="8"/>
  <c r="FM25" i="8"/>
  <c r="DU25" i="8"/>
  <c r="DQ25" i="8"/>
  <c r="FB25" i="8"/>
  <c r="DE25" i="8"/>
  <c r="DP25" i="8"/>
  <c r="EV26" i="8"/>
  <c r="GE26" i="8"/>
  <c r="FC26" i="8"/>
  <c r="FR26" i="8"/>
  <c r="FN26" i="8"/>
  <c r="IF26" i="8"/>
  <c r="FE26" i="8"/>
  <c r="FF26" i="8"/>
  <c r="U324" i="1"/>
  <c r="U18" i="1" s="1"/>
  <c r="CW26" i="8"/>
  <c r="ET26" i="8"/>
  <c r="CZ26" i="8"/>
  <c r="FB26" i="8"/>
  <c r="IG26" i="8"/>
  <c r="BA22" i="1"/>
  <c r="DW26" i="8"/>
  <c r="W22" i="1"/>
  <c r="DM26" i="8"/>
  <c r="T324" i="1"/>
  <c r="F345" i="1" s="1"/>
  <c r="DL26" i="8"/>
  <c r="DB26" i="8"/>
  <c r="FP26" i="8"/>
  <c r="DC26" i="8"/>
  <c r="EZ26" i="8"/>
  <c r="FH26" i="8"/>
  <c r="FM26" i="8"/>
  <c r="V22" i="1"/>
  <c r="CX26" i="8"/>
  <c r="EU26" i="8"/>
  <c r="GN168" i="1"/>
  <c r="CB174" i="1" s="1"/>
  <c r="FB23" i="8"/>
  <c r="F291" i="1"/>
  <c r="Y256" i="1"/>
  <c r="F93" i="1"/>
  <c r="CA84" i="1"/>
  <c r="II23" i="8"/>
  <c r="CB84" i="1"/>
  <c r="CB76" i="1" s="1"/>
  <c r="DI17" i="8"/>
  <c r="AP76" i="1"/>
  <c r="FP23" i="8"/>
  <c r="AU18" i="1"/>
  <c r="DH23" i="8"/>
  <c r="DE23" i="8"/>
  <c r="FM23" i="8"/>
  <c r="IG23" i="8"/>
  <c r="F233" i="1"/>
  <c r="DI23" i="8"/>
  <c r="DS23" i="8"/>
  <c r="FE23" i="8"/>
  <c r="FF23" i="8"/>
  <c r="FN23" i="8"/>
  <c r="DK23" i="8"/>
  <c r="GE23" i="8"/>
  <c r="FC23" i="8"/>
  <c r="EZ23" i="8"/>
  <c r="FR23" i="8"/>
  <c r="DO23" i="8"/>
  <c r="DN23" i="8"/>
  <c r="IF23" i="8"/>
  <c r="O134" i="1"/>
  <c r="CY19" i="8" s="1"/>
  <c r="AP206" i="1"/>
  <c r="AW224" i="1"/>
  <c r="F230" i="1" s="1"/>
  <c r="IF21" i="8"/>
  <c r="FH21" i="8"/>
  <c r="FR21" i="8"/>
  <c r="FN21" i="8"/>
  <c r="FF21" i="8"/>
  <c r="FB21" i="8"/>
  <c r="FM21" i="8"/>
  <c r="IG21" i="8"/>
  <c r="DH21" i="8"/>
  <c r="EZ21" i="8"/>
  <c r="DI21" i="8"/>
  <c r="DS21" i="8"/>
  <c r="GE21" i="8"/>
  <c r="FC21" i="8"/>
  <c r="FE21" i="8"/>
  <c r="DE21" i="8"/>
  <c r="FP21" i="8"/>
  <c r="IK19" i="8"/>
  <c r="FN19" i="8"/>
  <c r="F334" i="1"/>
  <c r="T22" i="1"/>
  <c r="F315" i="1"/>
  <c r="EV19" i="8"/>
  <c r="V324" i="1"/>
  <c r="V18" i="1" s="1"/>
  <c r="F317" i="1"/>
  <c r="FR19" i="8"/>
  <c r="II19" i="8"/>
  <c r="IH19" i="8"/>
  <c r="AP134" i="1"/>
  <c r="DS19" i="8" s="1"/>
  <c r="F316" i="1"/>
  <c r="U22" i="1"/>
  <c r="IG19" i="8"/>
  <c r="EZ19" i="8"/>
  <c r="IF19" i="8"/>
  <c r="DE19" i="8"/>
  <c r="F318" i="1"/>
  <c r="FP19" i="8"/>
  <c r="FM19" i="8"/>
  <c r="CF134" i="1"/>
  <c r="CF116" i="1" s="1"/>
  <c r="FH19" i="8"/>
  <c r="FE19" i="8"/>
  <c r="BA324" i="1"/>
  <c r="BA18" i="1" s="1"/>
  <c r="FF19" i="8"/>
  <c r="DA19" i="8"/>
  <c r="FB19" i="8"/>
  <c r="FC19" i="8"/>
  <c r="GE19" i="8"/>
  <c r="Y116" i="1"/>
  <c r="DO19" i="8"/>
  <c r="CH134" i="1"/>
  <c r="CH116" i="1" s="1"/>
  <c r="CH44" i="1"/>
  <c r="CH26" i="1" s="1"/>
  <c r="CI134" i="1"/>
  <c r="CI116" i="1" s="1"/>
  <c r="F110" i="1"/>
  <c r="CI44" i="1"/>
  <c r="CI26" i="1" s="1"/>
  <c r="F161" i="1"/>
  <c r="F314" i="1"/>
  <c r="H16" i="2" s="1"/>
  <c r="H18" i="2" s="1"/>
  <c r="BY26" i="1"/>
  <c r="CF44" i="1"/>
  <c r="CF26" i="1" s="1"/>
  <c r="AP26" i="1"/>
  <c r="DS15" i="8"/>
  <c r="F53" i="1"/>
  <c r="X294" i="1"/>
  <c r="IH15" i="8"/>
  <c r="EV15" i="8"/>
  <c r="DI15" i="8"/>
  <c r="DE17" i="8"/>
  <c r="EZ17" i="8"/>
  <c r="FB17" i="8"/>
  <c r="FM17" i="8"/>
  <c r="FF17" i="8"/>
  <c r="DN17" i="8"/>
  <c r="DH17" i="8"/>
  <c r="FE17" i="8"/>
  <c r="IG17" i="8"/>
  <c r="DF17" i="8"/>
  <c r="FC17" i="8"/>
  <c r="GE17" i="8"/>
  <c r="DK17" i="8"/>
  <c r="DA17" i="8"/>
  <c r="IF17" i="8"/>
  <c r="FP17" i="8"/>
  <c r="FN17" i="8"/>
  <c r="FR17" i="8"/>
  <c r="FH17" i="8"/>
  <c r="II15" i="8"/>
  <c r="IK15" i="8"/>
  <c r="IG15" i="8"/>
  <c r="FE15" i="8"/>
  <c r="DE15" i="8"/>
  <c r="Q26" i="1"/>
  <c r="DA15" i="8"/>
  <c r="EZ15" i="8"/>
  <c r="FC15" i="8"/>
  <c r="GE15" i="8"/>
  <c r="F342" i="1"/>
  <c r="FP15" i="8"/>
  <c r="FH15" i="8"/>
  <c r="FM15" i="8"/>
  <c r="FR15" i="8"/>
  <c r="FN15" i="8"/>
  <c r="FF15" i="8"/>
  <c r="FB15" i="8"/>
  <c r="Y26" i="1"/>
  <c r="DO15" i="8"/>
  <c r="IF15" i="8"/>
  <c r="O44" i="1"/>
  <c r="CY15" i="8" s="1"/>
  <c r="AR44" i="1"/>
  <c r="F72" i="1" s="1"/>
  <c r="F56" i="1"/>
  <c r="Y294" i="1"/>
  <c r="F71" i="1"/>
  <c r="AS44" i="1"/>
  <c r="AR174" i="1"/>
  <c r="CA166" i="1"/>
  <c r="AZ174" i="1"/>
  <c r="CI166" i="1"/>
  <c r="AV116" i="1"/>
  <c r="F139" i="1"/>
  <c r="CB116" i="1"/>
  <c r="AS134" i="1"/>
  <c r="AZ76" i="1"/>
  <c r="F95" i="1"/>
  <c r="P22" i="1"/>
  <c r="F297" i="1"/>
  <c r="P324" i="1"/>
  <c r="S22" i="1"/>
  <c r="S324" i="1"/>
  <c r="F309" i="1"/>
  <c r="O206" i="1"/>
  <c r="F226" i="1"/>
  <c r="Y206" i="1"/>
  <c r="F251" i="1"/>
  <c r="F49" i="1"/>
  <c r="AV26" i="1"/>
  <c r="AV294" i="1"/>
  <c r="F346" i="1"/>
  <c r="W18" i="1"/>
  <c r="F348" i="1"/>
  <c r="AV256" i="1"/>
  <c r="F269" i="1"/>
  <c r="T18" i="1"/>
  <c r="CA76" i="1"/>
  <c r="AR84" i="1"/>
  <c r="Q76" i="1"/>
  <c r="F96" i="1"/>
  <c r="Q294" i="1"/>
  <c r="X206" i="1"/>
  <c r="F250" i="1"/>
  <c r="O166" i="1"/>
  <c r="F176" i="1"/>
  <c r="AX18" i="1"/>
  <c r="F331" i="1"/>
  <c r="AV76" i="1"/>
  <c r="F89" i="1"/>
  <c r="AW76" i="1"/>
  <c r="F90" i="1"/>
  <c r="CB206" i="1"/>
  <c r="AS224" i="1"/>
  <c r="CF166" i="1"/>
  <c r="AW174" i="1"/>
  <c r="Q116" i="1"/>
  <c r="F146" i="1"/>
  <c r="F281" i="1"/>
  <c r="AS256" i="1"/>
  <c r="CA206" i="1"/>
  <c r="AR224" i="1"/>
  <c r="F179" i="1"/>
  <c r="AV166" i="1"/>
  <c r="AY206" i="1"/>
  <c r="F232" i="1"/>
  <c r="F272" i="1"/>
  <c r="AY256" i="1"/>
  <c r="AP166" i="1"/>
  <c r="F183" i="1"/>
  <c r="R22" i="1"/>
  <c r="F308" i="1"/>
  <c r="R324" i="1"/>
  <c r="AR256" i="1"/>
  <c r="F292" i="1"/>
  <c r="AW256" i="1"/>
  <c r="F270" i="1"/>
  <c r="AY76" i="1"/>
  <c r="F92" i="1"/>
  <c r="AV206" i="1"/>
  <c r="F229" i="1"/>
  <c r="AZ206" i="1"/>
  <c r="F235" i="1"/>
  <c r="AS174" i="1"/>
  <c r="CB166" i="1"/>
  <c r="CA116" i="1"/>
  <c r="AR134" i="1"/>
  <c r="O76" i="1"/>
  <c r="F86" i="1"/>
  <c r="F182" i="1"/>
  <c r="AY166" i="1"/>
  <c r="O116" i="1" l="1"/>
  <c r="F136" i="1"/>
  <c r="AZ44" i="1"/>
  <c r="AW206" i="1"/>
  <c r="AS84" i="1"/>
  <c r="DU17" i="8" s="1"/>
  <c r="DE26" i="8"/>
  <c r="X324" i="1"/>
  <c r="X18" i="1" s="1"/>
  <c r="DN26" i="8"/>
  <c r="F321" i="1"/>
  <c r="DO26" i="8"/>
  <c r="DA26" i="8"/>
  <c r="AR26" i="1"/>
  <c r="AZ134" i="1"/>
  <c r="F145" i="1" s="1"/>
  <c r="DF23" i="8"/>
  <c r="DP23" i="8"/>
  <c r="DQ23" i="8"/>
  <c r="DU23" i="8"/>
  <c r="AP294" i="1"/>
  <c r="AY44" i="1"/>
  <c r="F52" i="1" s="1"/>
  <c r="F344" i="1"/>
  <c r="AW44" i="1"/>
  <c r="F50" i="1" s="1"/>
  <c r="F143" i="1"/>
  <c r="DI19" i="8"/>
  <c r="AP116" i="1"/>
  <c r="DF21" i="8"/>
  <c r="DK21" i="8"/>
  <c r="DP21" i="8"/>
  <c r="DQ21" i="8"/>
  <c r="DU21" i="8"/>
  <c r="F347" i="1"/>
  <c r="AW134" i="1"/>
  <c r="AY134" i="1"/>
  <c r="DQ19" i="8"/>
  <c r="DU19" i="8"/>
  <c r="DP19" i="8"/>
  <c r="X22" i="1"/>
  <c r="F320" i="1"/>
  <c r="DP17" i="8"/>
  <c r="DK15" i="8"/>
  <c r="F61" i="1"/>
  <c r="DQ15" i="8"/>
  <c r="DU15" i="8"/>
  <c r="O294" i="1"/>
  <c r="F46" i="1"/>
  <c r="O26" i="1"/>
  <c r="DP15" i="8"/>
  <c r="AS294" i="1"/>
  <c r="Y22" i="1"/>
  <c r="AS26" i="1"/>
  <c r="Y324" i="1"/>
  <c r="Y18" i="1" s="1"/>
  <c r="AZ26" i="1"/>
  <c r="F55" i="1"/>
  <c r="AS206" i="1"/>
  <c r="F241" i="1"/>
  <c r="J16" i="2"/>
  <c r="J18" i="2" s="1"/>
  <c r="AR116" i="1"/>
  <c r="F162" i="1"/>
  <c r="AV22" i="1"/>
  <c r="AV324" i="1"/>
  <c r="F299" i="1"/>
  <c r="S18" i="1"/>
  <c r="F339" i="1"/>
  <c r="AS76" i="1"/>
  <c r="F101" i="1"/>
  <c r="AZ166" i="1"/>
  <c r="F185" i="1"/>
  <c r="P18" i="1"/>
  <c r="F327" i="1"/>
  <c r="Q22" i="1"/>
  <c r="F306" i="1"/>
  <c r="Q324" i="1"/>
  <c r="AR166" i="1"/>
  <c r="F202" i="1"/>
  <c r="AR206" i="1"/>
  <c r="F252" i="1"/>
  <c r="AS116" i="1"/>
  <c r="F151" i="1"/>
  <c r="F180" i="1"/>
  <c r="AW166" i="1"/>
  <c r="AS166" i="1"/>
  <c r="F191" i="1"/>
  <c r="R18" i="1"/>
  <c r="F338" i="1"/>
  <c r="AR294" i="1"/>
  <c r="AR76" i="1"/>
  <c r="F112" i="1"/>
  <c r="F350" i="1" l="1"/>
  <c r="DQ17" i="8"/>
  <c r="AZ294" i="1"/>
  <c r="AZ116" i="1"/>
  <c r="DK19" i="8"/>
  <c r="AZ22" i="1"/>
  <c r="DK26" i="8"/>
  <c r="F296" i="1"/>
  <c r="CY26" i="8"/>
  <c r="F311" i="1"/>
  <c r="E16" i="2" s="1"/>
  <c r="E18" i="2" s="1"/>
  <c r="DQ26" i="8"/>
  <c r="DU26" i="8"/>
  <c r="DP26" i="8"/>
  <c r="IK8" i="1"/>
  <c r="AP22" i="1"/>
  <c r="DI26" i="8"/>
  <c r="DS26" i="8"/>
  <c r="AY26" i="1"/>
  <c r="DH15" i="8"/>
  <c r="DF15" i="8"/>
  <c r="AW26" i="1"/>
  <c r="AY294" i="1"/>
  <c r="F303" i="1"/>
  <c r="G16" i="2" s="1"/>
  <c r="G18" i="2" s="1"/>
  <c r="AP324" i="1"/>
  <c r="F333" i="1" s="1"/>
  <c r="DH19" i="8"/>
  <c r="F142" i="1"/>
  <c r="AY116" i="1"/>
  <c r="AW116" i="1"/>
  <c r="DF19" i="8"/>
  <c r="F140" i="1"/>
  <c r="AW294" i="1"/>
  <c r="F305" i="1"/>
  <c r="AZ324" i="1"/>
  <c r="F335" i="1" s="1"/>
  <c r="O324" i="1"/>
  <c r="O18" i="1" s="1"/>
  <c r="O22" i="1"/>
  <c r="F351" i="1"/>
  <c r="AS22" i="1"/>
  <c r="AS324" i="1"/>
  <c r="F341" i="1" s="1"/>
  <c r="Q18" i="1"/>
  <c r="F336" i="1"/>
  <c r="AV18" i="1"/>
  <c r="F329" i="1"/>
  <c r="AR22" i="1"/>
  <c r="F322" i="1"/>
  <c r="AR324" i="1"/>
  <c r="AY22" i="1" l="1"/>
  <c r="DH26" i="8"/>
  <c r="DF26" i="8"/>
  <c r="AY324" i="1"/>
  <c r="AY18" i="1" s="1"/>
  <c r="AP18" i="1"/>
  <c r="F302" i="1"/>
  <c r="I16" i="2"/>
  <c r="I18" i="2" s="1"/>
  <c r="F332" i="1"/>
  <c r="AW324" i="1"/>
  <c r="F300" i="1"/>
  <c r="AW22" i="1"/>
  <c r="F326" i="1"/>
  <c r="AZ18" i="1"/>
  <c r="AS18" i="1"/>
  <c r="AR18" i="1"/>
  <c r="F352" i="1"/>
  <c r="AW18" i="1" l="1"/>
  <c r="F330" i="1"/>
</calcChain>
</file>

<file path=xl/comments1.xml><?xml version="1.0" encoding="utf-8"?>
<comments xmlns="http://schemas.openxmlformats.org/spreadsheetml/2006/main">
  <authors>
    <author>Асеева Виктория Юрьевна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F58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58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F71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71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F86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86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101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101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114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114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116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116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C121" authorId="0" shapeId="0">
      <text>
        <r>
          <rPr>
            <sz val="9"/>
            <color indexed="81"/>
            <rFont val="Tahoma"/>
            <family val="2"/>
            <charset val="204"/>
          </rPr>
          <t>Секция 1</t>
        </r>
      </text>
    </comment>
    <comment ref="I14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4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5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5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5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5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6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6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6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6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F199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199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213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213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C218" authorId="0" shapeId="0">
      <text>
        <r>
          <rPr>
            <sz val="9"/>
            <color indexed="81"/>
            <rFont val="Tahoma"/>
            <family val="2"/>
            <charset val="204"/>
          </rPr>
          <t>Секция 1. Переточная вентиляция кладовок.</t>
        </r>
      </text>
    </comment>
    <comment ref="I244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244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249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249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25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25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25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25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26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26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F296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296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F309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309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F324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324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339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339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352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352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354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354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C359" authorId="0" shapeId="0">
      <text>
        <r>
          <rPr>
            <sz val="9"/>
            <color indexed="81"/>
            <rFont val="Tahoma"/>
            <family val="2"/>
            <charset val="204"/>
          </rPr>
          <t>Секция 2</t>
        </r>
      </text>
    </comment>
    <comment ref="I385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385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39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39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39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39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398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398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40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40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F437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437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451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451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C456" authorId="0" shapeId="0">
      <text>
        <r>
          <rPr>
            <sz val="9"/>
            <color indexed="81"/>
            <rFont val="Tahoma"/>
            <family val="2"/>
            <charset val="204"/>
          </rPr>
          <t>Секция 2. Переточная вентиляция кладовок.</t>
        </r>
      </text>
    </comment>
    <comment ref="I482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482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487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487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48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48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495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495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50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50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F534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534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F547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547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F562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562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577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577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590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590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592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592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C597" authorId="0" shapeId="0">
      <text>
        <r>
          <rPr>
            <sz val="9"/>
            <color indexed="81"/>
            <rFont val="Tahoma"/>
            <family val="2"/>
            <charset val="204"/>
          </rPr>
          <t>Секция 3</t>
        </r>
      </text>
    </comment>
    <comment ref="I623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623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62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62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629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629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636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636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64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64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F675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материала
(в текущем уровне)</t>
        </r>
      </text>
    </comment>
    <comment ref="H675" authorId="0" shapeId="0">
      <text>
        <r>
          <rPr>
            <sz val="9"/>
            <color indexed="81"/>
            <rFont val="Tahoma"/>
            <family val="2"/>
            <charset val="204"/>
          </rPr>
          <t>Цена материала
за единицу
(в текущем уровне)</t>
        </r>
      </text>
    </comment>
    <comment ref="F689" authorId="0" shapeId="0">
      <text>
        <r>
          <rPr>
            <sz val="9"/>
            <color indexed="81"/>
            <rFont val="Tahoma"/>
            <family val="2"/>
            <charset val="204"/>
          </rPr>
          <t>Сметная цена
оборудования
(в текущем уровне)</t>
        </r>
      </text>
    </comment>
    <comment ref="H689" authorId="0" shapeId="0">
      <text>
        <r>
          <rPr>
            <sz val="9"/>
            <color indexed="81"/>
            <rFont val="Tahoma"/>
            <family val="2"/>
            <charset val="204"/>
          </rPr>
          <t>Цена оборудования
за единицу
(в текущем уровне)</t>
        </r>
      </text>
    </comment>
    <comment ref="C694" authorId="0" shapeId="0">
      <text>
        <r>
          <rPr>
            <sz val="9"/>
            <color indexed="81"/>
            <rFont val="Tahoma"/>
            <family val="2"/>
            <charset val="204"/>
          </rPr>
          <t>Секция 3. Переточная вентиляция кладовок.</t>
        </r>
      </text>
    </comment>
    <comment ref="I72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72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72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72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726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726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733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733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73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73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C761" authorId="0" shapeId="0">
      <text>
        <r>
          <rPr>
            <sz val="9"/>
            <color indexed="81"/>
            <rFont val="Tahoma"/>
            <family val="2"/>
            <charset val="204"/>
          </rPr>
          <t>Система естественной вентиляции</t>
        </r>
      </text>
    </comment>
    <comment ref="I78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78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79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79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79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79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80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80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80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80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C83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83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83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83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<sst xmlns="http://schemas.openxmlformats.org/spreadsheetml/2006/main" count="8695" uniqueCount="512">
  <si>
    <t>Smeta.RU  (495) 974-1589</t>
  </si>
  <si>
    <t>_PS_</t>
  </si>
  <si>
    <t>Smeta.RU</t>
  </si>
  <si>
    <t>ООО "ОДСК"  Доп. раб. место  FStS-0026349</t>
  </si>
  <si>
    <t>Новая стройка 1</t>
  </si>
  <si>
    <t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t>
  </si>
  <si>
    <t/>
  </si>
  <si>
    <t>Комплекс из 2-х многоквартирных домов со встроенными нежилыми помещениями поз.18.1 и 18.2, расположенный в 32, 33 микрорайонах в г. Липецке на земельном участке с кадастровым номером 48:20:0043601:296. 1-й этап строительства - корпус 1 (поз.18.1)</t>
  </si>
  <si>
    <t>5.12.2.3 Система естественной вентиляции (Лип. 12) Р</t>
  </si>
  <si>
    <t>003-2023-ОВ</t>
  </si>
  <si>
    <t>Сметные нормы списания</t>
  </si>
  <si>
    <t>Коды ценников</t>
  </si>
  <si>
    <t>ФЕР  2020 года (421пр за итогом по статьям) НОВОЕ СТРОИТЕЛЬСТВО</t>
  </si>
  <si>
    <t>Версия 1.6.0 ГСН (ГЭСН, ФЕР) и ТЕР (Методики НР (812/пр, 636/пр, 611/пр) и СП (774/пр и 317/пр) применять с 11.09.2022 г.) [Комплекс из 2-х многоквартирных домов поз.17.1 и 17.2, расположенный в 32, 33 микрорайонах в г. Липецке на земельном участке ~</t>
  </si>
  <si>
    <t>ФЕР-2020 с Изм.9 от 2021.12.20</t>
  </si>
  <si>
    <t>Поправки для базы ФЕР 2020 И9 от 2022.09.11 Новое строительство</t>
  </si>
  <si>
    <t>ГСН</t>
  </si>
  <si>
    <t>5.12.2.3</t>
  </si>
  <si>
    <t>Система естественной вентиляции</t>
  </si>
  <si>
    <t>Секция 1</t>
  </si>
  <si>
    <t>1</t>
  </si>
  <si>
    <t>20-03-002-01</t>
  </si>
  <si>
    <t>Установка вентиляторов осевых массой: до 0,025 т</t>
  </si>
  <si>
    <t>ШТ</t>
  </si>
  <si>
    <t>ФЕР-2001, 20-03-002-01, приказ Минстроя России № 876/пр от 26.12.2019</t>
  </si>
  <si>
    <t>Поправка: Сб. 20, ОП, п.1.20.19 Наименование: Индивидуальные испытания систем вентиляции и кондиционирования воздуха</t>
  </si>
  <si>
    <t>*1,05</t>
  </si>
  <si>
    <t>Санитарно-технические работы</t>
  </si>
  <si>
    <t>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</si>
  <si>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Вентиляция и кондиционирование</t>
  </si>
  <si>
    <t>ФЕР-20</t>
  </si>
  <si>
    <t>Поправка: Сб. 20, ОП, п.1.20.19</t>
  </si>
  <si>
    <t>Пр/812-016.0-1</t>
  </si>
  <si>
    <t>Пр/774-016.0</t>
  </si>
  <si>
    <t>1,1</t>
  </si>
  <si>
    <t>Прайс</t>
  </si>
  <si>
    <t>Вентилятор бытовой Aero 100, Blauberg</t>
  </si>
  <si>
    <t>КОМПЛ</t>
  </si>
  <si>
    <t>ФССЦ-2001, 64.1.01.05-0001, приказ Минстроя России № 876/пр от 26.12.2019</t>
  </si>
  <si>
    <t>оборудование</t>
  </si>
  <si>
    <t>Оборудование по ценникам</t>
  </si>
  <si>
    <t>ОБОРУД.</t>
  </si>
  <si>
    <t>3 333,33 +  3,1% Трансп +  1,2% Заг.скл</t>
  </si>
  <si>
    <t>3,1</t>
  </si>
  <si>
    <t>1,2</t>
  </si>
  <si>
    <t>2</t>
  </si>
  <si>
    <t>2,1</t>
  </si>
  <si>
    <t>Вентилятор бытовой Aero 125, Blauberg</t>
  </si>
  <si>
    <t>ФССЦ-2001, 64.1.01.05-0002, приказ Минстроя России № 876/пр от 26.12.2019</t>
  </si>
  <si>
    <t>4 166,67 +  3,1% Трансп +  1,2% Заг.скл</t>
  </si>
  <si>
    <t>3</t>
  </si>
  <si>
    <t>20-02-003-05</t>
  </si>
  <si>
    <t>Установка решеток жалюзийных стальных: регулирующих (РР), номер 1, размер 100х200 мм (100х100)</t>
  </si>
  <si>
    <t>ФЕР-2001, 20-02-003-05, приказ Минстроя России № 876/пр от 26.12.2019</t>
  </si>
  <si>
    <t>01.7.03.04-0001-3</t>
  </si>
  <si>
    <t>Затраты на электроэнергию, потребляемую ручным инструментом ( 1 % от ОЗП)</t>
  </si>
  <si>
    <t>РУБ</t>
  </si>
  <si>
    <t>ФССЦ-2001, 01.7.03.04-0001-3, приказ Минстроя России № 294/пр от 01.06.2020 (см. тех.часть)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</si>
  <si>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</si>
  <si>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</si>
  <si>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</si>
  <si>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3,2</t>
  </si>
  <si>
    <t>19.2.03.02-0441</t>
  </si>
  <si>
    <t>Решетки воздухоприточные, размер 100x200 мм</t>
  </si>
  <si>
    <t>м2</t>
  </si>
  <si>
    <t>ФССЦ-2001, 19.2.03.02-0441, приказ Минстроя России № 876/пр от 26.12.2019</t>
  </si>
  <si>
    <t>3,3</t>
  </si>
  <si>
    <t>Решетка РВр-1 100х100 Ровен</t>
  </si>
  <si>
    <t>ФССЦ-2001, 19.2.03.02-0295, приказ Минстроя России № 876/пр от 26.12.2019</t>
  </si>
  <si>
    <t>865,83 +  3,1% Трансп +  2% Заг.скл</t>
  </si>
  <si>
    <t>4</t>
  </si>
  <si>
    <t>4,1</t>
  </si>
  <si>
    <t>4,2</t>
  </si>
  <si>
    <t>4,3</t>
  </si>
  <si>
    <t>Решетка РВр-1 100х150 Ровен</t>
  </si>
  <si>
    <t>ФССЦ-2001, 19.2.03.02-0296, приказ Минстроя России № 876/пр от 26.12.2019</t>
  </si>
  <si>
    <t>1 037,5 +  3,1% Трансп +  2% Заг.скл</t>
  </si>
  <si>
    <t>5</t>
  </si>
  <si>
    <t>20-01-001-02</t>
  </si>
  <si>
    <t>Прокладка воздуховодов из листовой, оцинкованной стали и алюминия класса Н (нормальные) толщиной: 0,5 мм, периметром до 600 мм</t>
  </si>
  <si>
    <t>100 м2</t>
  </si>
  <si>
    <t>ФЕР-2001, 20-01-001-02, приказ Минстроя России № 876/пр от 26.12.2019</t>
  </si>
  <si>
    <t>Поправка: Сб. 20, ОП, п.1.20.19  Наименование: Индивидуальные испытания систем вентиляции и кондиционирования воздуха</t>
  </si>
  <si>
    <t>)*1,05</t>
  </si>
  <si>
    <t>5,1</t>
  </si>
  <si>
    <t>Воздуховод из оцинкованной стали класса "А" 6=0,55 мм 100х100 ГОСТ 14918-2020</t>
  </si>
  <si>
    <t>ФССЦ-2001, 19.1.01.03-0072, приказ Минстроя России № 876/пр от 26.12.2019</t>
  </si>
  <si>
    <t>1 093,44 +  3,1% Трансп +  2% Заг.скл</t>
  </si>
  <si>
    <t>5,2</t>
  </si>
  <si>
    <t>Воздуховод из оцинкованной стали класса "А" 6=0,55 мм 150х100 ГОСТ 14918-2020</t>
  </si>
  <si>
    <t>987,7 +  3,1% Трансп +  2% Заг.скл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</si>
  <si>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</si>
  <si>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</si>
  <si>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</si>
  <si>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</si>
  <si>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</si>
  <si>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</si>
  <si>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</si>
  <si>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</si>
  <si>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</si>
  <si>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</si>
  <si>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</si>
  <si>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</si>
  <si>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</si>
  <si>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</si>
  <si>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</si>
  <si>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</si>
  <si>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</si>
  <si>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</si>
  <si>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</si>
  <si>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</si>
  <si>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</si>
  <si>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</si>
  <si>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</si>
  <si>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</si>
  <si>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</si>
  <si>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</si>
  <si>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</si>
  <si>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</si>
  <si>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</si>
  <si>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</si>
  <si>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</si>
  <si>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</si>
  <si>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</si>
  <si>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</si>
  <si>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</si>
  <si>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</si>
  <si>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</si>
  <si>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</si>
  <si>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</si>
  <si>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</si>
  <si>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</si>
  <si>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</si>
  <si>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</si>
  <si>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</si>
  <si>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</si>
  <si>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</si>
  <si>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</si>
  <si>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</si>
  <si>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</si>
  <si>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</si>
  <si>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</si>
  <si>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</si>
  <si>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</si>
  <si>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</si>
  <si>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Секция 1. Переточная вентиляция кладовок.</t>
  </si>
  <si>
    <t>6</t>
  </si>
  <si>
    <t>6,1</t>
  </si>
  <si>
    <t>6,2</t>
  </si>
  <si>
    <t>08.1.02.17-0162</t>
  </si>
  <si>
    <t>Сетка тканая с квадратными ячейками № 05, оцинкованная</t>
  </si>
  <si>
    <t>ФССЦ-2001, 08.1.02.17-0162, приказ Минстроя России № 876/пр от 26.12.2019</t>
  </si>
  <si>
    <t>7</t>
  </si>
  <si>
    <t>20-02-005-06</t>
  </si>
  <si>
    <t>Установка заслонок воздушных и клапанов воздушных КВР с ручным приводом: периметром до 1000 мм</t>
  </si>
  <si>
    <t>ФЕР-2001, 20-02-005-06, приказ Минстроя России № 876/пр от 26.12.2019</t>
  </si>
  <si>
    <t>7,1</t>
  </si>
  <si>
    <t>Клапан КПУ-1Н-О-Н -100х100-2*ф, ООО "ВЕЗА"</t>
  </si>
  <si>
    <t>ФССЦ-2001, 69.2.02.05-0167, приказ Минстроя России № 876/пр от 26.12.2019</t>
  </si>
  <si>
    <t>6 534 +  3,1% Трансп +  1,2% Заг.скл</t>
  </si>
  <si>
    <t>Секция 2</t>
  </si>
  <si>
    <t>8</t>
  </si>
  <si>
    <t>8,1</t>
  </si>
  <si>
    <t>9</t>
  </si>
  <si>
    <t>9,1</t>
  </si>
  <si>
    <t>10</t>
  </si>
  <si>
    <t>10,1</t>
  </si>
  <si>
    <t>10,2</t>
  </si>
  <si>
    <t>10,3</t>
  </si>
  <si>
    <t>11</t>
  </si>
  <si>
    <t>11,1</t>
  </si>
  <si>
    <t>11,2</t>
  </si>
  <si>
    <t>11,3</t>
  </si>
  <si>
    <t>12</t>
  </si>
  <si>
    <t>12,1</t>
  </si>
  <si>
    <t>12,2</t>
  </si>
  <si>
    <t>Секция 2. Переточная вентиляция кладовок.</t>
  </si>
  <si>
    <t>13</t>
  </si>
  <si>
    <t>13,1</t>
  </si>
  <si>
    <t>13,2</t>
  </si>
  <si>
    <t>14</t>
  </si>
  <si>
    <t>14,1</t>
  </si>
  <si>
    <t>Секция 3</t>
  </si>
  <si>
    <t>15</t>
  </si>
  <si>
    <t>15,1</t>
  </si>
  <si>
    <t>16</t>
  </si>
  <si>
    <t>16,1</t>
  </si>
  <si>
    <t>17</t>
  </si>
  <si>
    <t>17,1</t>
  </si>
  <si>
    <t>17,2</t>
  </si>
  <si>
    <t>17,3</t>
  </si>
  <si>
    <t>18</t>
  </si>
  <si>
    <t>18,1</t>
  </si>
  <si>
    <t>18,2</t>
  </si>
  <si>
    <t>18,3</t>
  </si>
  <si>
    <t>19</t>
  </si>
  <si>
    <t>19,1</t>
  </si>
  <si>
    <t>19,2</t>
  </si>
  <si>
    <t>Секция 3. Переточная вентиляция кладовок.</t>
  </si>
  <si>
    <t>20</t>
  </si>
  <si>
    <t>20,1</t>
  </si>
  <si>
    <t>20,2</t>
  </si>
  <si>
    <t>21</t>
  </si>
  <si>
    <t>21,1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</si>
  <si>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</si>
  <si>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</si>
  <si>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</si>
  <si>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</si>
  <si>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</si>
  <si>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</si>
  <si>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</si>
  <si>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</si>
  <si>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</si>
  <si>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</si>
  <si>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</si>
  <si>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</si>
  <si>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</si>
  <si>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</si>
  <si>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</si>
  <si>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</si>
  <si>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</si>
  <si>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</si>
  <si>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</si>
  <si>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</si>
  <si>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</si>
  <si>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</si>
  <si>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</si>
  <si>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</si>
  <si>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</si>
  <si>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</si>
  <si>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</si>
  <si>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</si>
  <si>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</si>
  <si>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</si>
  <si>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</si>
  <si>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</si>
  <si>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</si>
  <si>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</si>
  <si>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</si>
  <si>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</si>
  <si>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</si>
  <si>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</si>
  <si>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</si>
  <si>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</si>
  <si>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</si>
  <si>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</si>
  <si>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</si>
  <si>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</si>
  <si>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</si>
  <si>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</si>
  <si>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</si>
  <si>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</si>
  <si>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</si>
  <si>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</si>
  <si>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</si>
  <si>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</si>
  <si>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</si>
  <si>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</si>
  <si>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</si>
  <si>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</si>
  <si>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</si>
  <si>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</si>
  <si>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</si>
  <si>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</si>
  <si>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</si>
  <si>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1-100-40</t>
  </si>
  <si>
    <t>Затраты труда рабочих (Средний разряд - 4)</t>
  </si>
  <si>
    <t>чел.-ч.</t>
  </si>
  <si>
    <t>4-100-00</t>
  </si>
  <si>
    <t>Затраты труда машинистов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</si>
  <si>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</si>
  <si>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</si>
  <si>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</si>
  <si>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маш.-ч.</t>
  </si>
  <si>
    <t>91.06.03-047</t>
  </si>
  <si>
    <t>ФСЭМ-2001, 91.06.03-047 , приказ Минстроя России № 876/пр от 26.12.2019</t>
  </si>
  <si>
    <t>Лебедки ручные и рычажные тяговым усилием 31,39 кН (3,2 т)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</si>
  <si>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</si>
  <si>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</si>
  <si>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</si>
  <si>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</si>
  <si>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</si>
  <si>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</si>
  <si>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кг</t>
  </si>
  <si>
    <t>01.7.19.04-0031</t>
  </si>
  <si>
    <t>ФССЦ-2001, 01.7.19.04-0031, приказ Минстроя России № 876/пр от 26.12.2019</t>
  </si>
  <si>
    <t>Прокладки резиновые (пластина техническая прессованная)</t>
  </si>
  <si>
    <t>1-100-34</t>
  </si>
  <si>
    <t>Затраты труда рабочих (Средний разряд - 3,4)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</si>
  <si>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</si>
  <si>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</si>
  <si>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</si>
  <si>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01.7.11.07-0045</t>
  </si>
  <si>
    <t>ФССЦ-2001, 01.7.11.07-0045, приказ Минстроя России № 876/пр от 26.12.2019</t>
  </si>
  <si>
    <t>Электроды сварочные Э42А, диаметр 5 мм</t>
  </si>
  <si>
    <t>т</t>
  </si>
  <si>
    <t>01.7.15.04-0012</t>
  </si>
  <si>
    <t>ФССЦ-2001, 01.7.15.04-0012, приказ Минстроя России № 876/пр от 26.12.2019</t>
  </si>
  <si>
    <t>Винты с полукруглой головкой, длина 55-120 мм</t>
  </si>
  <si>
    <t>08.4.03.02-0004</t>
  </si>
  <si>
    <t>ФССЦ-2001, 08.4.03.02-0004, приказ Минстроя России № 876/пр от 26.12.2019</t>
  </si>
  <si>
    <t>Сталь арматурная, горячекатаная, гладкая, класс А-I, диаметр 12 мм</t>
  </si>
  <si>
    <t>1-100-32</t>
  </si>
  <si>
    <t>Затраты труда рабочих (Средний разряд - 3,2)</t>
  </si>
  <si>
    <t>91.06.03-055</t>
  </si>
  <si>
    <t>ФСЭМ-2001, 91.06.03-055 , приказ Минстроя России № 876/пр от 26.12.2019</t>
  </si>
  <si>
    <t>Лебедки электрические тяговым усилием 19,62 кН (2 т)</t>
  </si>
  <si>
    <t>01.1.01.09-0026</t>
  </si>
  <si>
    <t>ФССЦ-2001, 01.1.01.09-0026, приказ Минстроя России № 876/пр от 26.12.2019</t>
  </si>
  <si>
    <t>Шнур асбестовый общего назначения ШАОН, диаметр 8-10 мм</t>
  </si>
  <si>
    <t>14.5.04.03-0002</t>
  </si>
  <si>
    <t>ФССЦ-2001, 14.5.04.03-0002, приказ Минстроя России № 876/пр от 26.12.2019</t>
  </si>
  <si>
    <t>Мастика герметизирующая нетвердеющая из синтетического каучука, для заполнения и герметизации швов стеклянного ограждения теплиц</t>
  </si>
  <si>
    <t>08.1.02.17</t>
  </si>
  <si>
    <t>Сетки в рамках</t>
  </si>
  <si>
    <t>19.1.01.02</t>
  </si>
  <si>
    <t>Воздуховоды металлические</t>
  </si>
  <si>
    <t>19.1.01.11</t>
  </si>
  <si>
    <t>Крепления</t>
  </si>
  <si>
    <t>Заглушки питометражных лючков</t>
  </si>
  <si>
    <t>19.3.01.01</t>
  </si>
  <si>
    <t>Дроссель-клапаны в патрубке</t>
  </si>
  <si>
    <t>19.3.02.07</t>
  </si>
  <si>
    <t>Шиберы</t>
  </si>
  <si>
    <t>19.3.01.02</t>
  </si>
  <si>
    <t>Заслонки унифицированные или клапаны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</si>
  <si>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</si>
  <si>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</si>
  <si>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</si>
  <si>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</si>
  <si>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</si>
  <si>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Параметры2.xls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</si>
  <si>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</si>
  <si>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</si>
  <si>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</si>
  <si>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</si>
  <si>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</si>
  <si>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</si>
  <si>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</si>
  <si>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</si>
  <si>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</si>
  <si>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</si>
  <si>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Наименование программного продукта: "Мастер сметных расчетов" v11.11,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</si>
  <si>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</si>
  <si>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</si>
  <si>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</si>
  <si>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</si>
  <si>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</si>
  <si>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</si>
  <si>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</si>
  <si>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</si>
  <si>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</si>
  <si>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</si>
  <si>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</si>
  <si>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</si>
  <si>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</si>
  <si>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</si>
  <si>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5.12.2.3 Система естественной вентиляции (Лип. 12) Р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</si>
  <si>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</si>
  <si>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</si>
  <si>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</si>
  <si>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</si>
  <si>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</si>
  <si>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</si>
  <si>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</si>
  <si>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</si>
  <si>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</si>
  <si>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</si>
  <si>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</si>
  <si>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</si>
  <si>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Составлено в уровне цен : IV кв. 2024 г.</t>
  </si>
  <si>
    <t>Наименование и редакция СНБ: ФЕР-2020 с Изм.9 от 2021.12.20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</si>
  <si>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</si>
  <si>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</si>
  <si>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</si>
  <si>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5.12.2.3 Система естественной вентиляции (Лип. 12) Р </t>
  </si>
  <si>
    <t>ЛОКАЛЬНАЯ СМЕТА № 5.12.2.3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</si>
  <si>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</si>
  <si>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</si>
  <si>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</si>
  <si>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</si>
  <si>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</si>
  <si>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</si>
  <si>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</si>
  <si>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</si>
  <si>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>Составлен в базисном уровне цен с пересчетом в текущий уровень цен по состоянию на: IV кв. 2024 г.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</si>
  <si>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</si>
  <si>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</si>
  <si>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</si>
  <si>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</si>
  <si>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</si>
  <si>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</si>
  <si>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</si>
  <si>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</si>
  <si>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</si>
  <si>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</si>
  <si>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IV кв. 2024 г., руб.</t>
  </si>
  <si>
    <t xml:space="preserve">Локальная смета: </t>
  </si>
  <si>
    <t xml:space="preserve"> 5.12.2.3</t>
  </si>
  <si>
    <t xml:space="preserve"> Система естественной вентиляции</t>
  </si>
  <si>
    <t xml:space="preserve">Раздел: </t>
  </si>
  <si>
    <t xml:space="preserve">   </t>
  </si>
  <si>
    <t xml:space="preserve">   Секция 1</t>
  </si>
  <si>
    <t xml:space="preserve"> Секция 1</t>
  </si>
  <si>
    <r>
      <t>Установка вентиляторов осевых массой: до 0,025 т</t>
    </r>
    <r>
      <rPr>
        <sz val="8"/>
        <color rgb="FF0000FF"/>
        <rFont val="Arial"/>
        <family val="2"/>
        <charset val="204"/>
      </rPr>
      <t xml:space="preserve">  (Поправка: Сб. 20, ОП, п.1.20.19) </t>
    </r>
  </si>
  <si>
    <t xml:space="preserve">   ОЗП</t>
  </si>
  <si>
    <t xml:space="preserve">   ЭММ</t>
  </si>
  <si>
    <t xml:space="preserve">   в т.ч. ЗПМ</t>
  </si>
  <si>
    <t xml:space="preserve">   Материальные ресурсы</t>
  </si>
  <si>
    <t xml:space="preserve">   НР от ФОТ</t>
  </si>
  <si>
    <t>%</t>
  </si>
  <si>
    <t xml:space="preserve">   СП от ФОТ</t>
  </si>
  <si>
    <t xml:space="preserve">   Затраты труда рабочих</t>
  </si>
  <si>
    <t>чел-ч</t>
  </si>
  <si>
    <t>ОБОРУДОВАНИЕ:
Вентилятор бытовой Aero 100, Blauberg</t>
  </si>
  <si>
    <t xml:space="preserve"> Расчет Баз.цены </t>
  </si>
  <si>
    <t xml:space="preserve">   3 333,33 +  3,1% Трансп +  1,2% Заг.скл = 3477.9</t>
  </si>
  <si>
    <t xml:space="preserve">   Итого Оборудование по позиции</t>
  </si>
  <si>
    <t xml:space="preserve">   Всего по позиции</t>
  </si>
  <si>
    <t>ОБОРУДОВАНИЕ:
Вентилятор бытовой Aero 125, Blauberg</t>
  </si>
  <si>
    <t xml:space="preserve">   4 166,67 +  3,1% Трансп +  1,2% Заг.скл = 4347.39</t>
  </si>
  <si>
    <r>
      <t>Установка решеток жалюзийных стальных: регулирующих (РР), номер 1, размер 100х200 мм (100х100)</t>
    </r>
    <r>
      <rPr>
        <sz val="8"/>
        <color rgb="FF0000FF"/>
        <rFont val="Arial"/>
        <family val="2"/>
        <charset val="204"/>
      </rPr>
      <t xml:space="preserve">  (Поправка: Сб. 20, ОП, п.1.20.19) </t>
    </r>
  </si>
  <si>
    <t xml:space="preserve">   865,83 +  3,1% Трансп +  2% Заг.скл = 910.52</t>
  </si>
  <si>
    <t xml:space="preserve">   Итого Ст.мат. по позиции</t>
  </si>
  <si>
    <t xml:space="preserve">   1 037,5 +  3,1% Трансп +  2% Заг.скл = 1091.05</t>
  </si>
  <si>
    <r>
      <t>Прокладка воздуховодов из листовой, оцинкованной стали и алюминия класса Н (нормальные) толщиной: 0,5 мм, периметром до 600 мм</t>
    </r>
    <r>
      <rPr>
        <sz val="8"/>
        <color rgb="FF0000FF"/>
        <rFont val="Arial"/>
        <family val="2"/>
        <charset val="204"/>
      </rPr>
      <t xml:space="preserve">  (Поправка: Сб. 20, ОП, п.1.20.19) </t>
    </r>
  </si>
  <si>
    <t xml:space="preserve">   1 093,44 +  3,1% Трансп +  2% Заг.скл = 1149.89</t>
  </si>
  <si>
    <t xml:space="preserve">   987,7 +  3,1% Трансп +  2% Заг.скл = 1038.69</t>
  </si>
  <si>
    <t xml:space="preserve">Итого по разделу: </t>
  </si>
  <si>
    <t>- базовый итог на Source равен базовому итогу в сформированной смете (1), не равен (0)</t>
  </si>
  <si>
    <t>в том числе: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</si>
  <si>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</si>
  <si>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</si>
  <si>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</si>
  <si>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</si>
  <si>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</si>
  <si>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</si>
  <si>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</si>
  <si>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</si>
  <si>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</si>
  <si>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</si>
  <si>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</si>
  <si>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</si>
  <si>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</si>
  <si>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</si>
  <si>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</si>
  <si>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</si>
  <si>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</si>
  <si>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</si>
  <si>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</si>
  <si>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</si>
  <si>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</t>
  </si>
  <si>
    <t>Стоимость материальных ресурсов без учета доп. перевозки</t>
  </si>
  <si>
    <t>Стоимость материальных ресурсов Заказчика</t>
  </si>
  <si>
    <t>Стоимость материальных ресурсов Подрядчика</t>
  </si>
  <si>
    <t>Доп. перевозка материальных ресурсов</t>
  </si>
  <si>
    <t>Перевозка (за исключением доп. перевозки)</t>
  </si>
  <si>
    <t>ФОТ (справочно)</t>
  </si>
  <si>
    <t>Накладные расходы (НР)</t>
  </si>
  <si>
    <t>Сметная прибыль (СП)</t>
  </si>
  <si>
    <t>Стоимость оборудования</t>
  </si>
  <si>
    <t>Стоимость оборудования без учета доп. перевозки</t>
  </si>
  <si>
    <t>Стоимость оборудования Заказчика</t>
  </si>
  <si>
    <t>Стоимость оборудования Подрядчика</t>
  </si>
  <si>
    <t>Доп. перевозка оборудования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</si>
  <si>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</si>
  <si>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</si>
  <si>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</si>
  <si>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</si>
  <si>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</si>
  <si>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</si>
  <si>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Справочно: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</si>
  <si>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</si>
  <si>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</si>
  <si>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</si>
  <si>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Материальные ресурсы, отсутствующие в ФРСН</t>
  </si>
  <si>
    <t>Оборудование, отсутствующее в ФРСН</t>
  </si>
  <si>
    <t>Трудозатраты рабочих</t>
  </si>
  <si>
    <t xml:space="preserve">   Секция 1. Переточная вентиляция кладовок.</t>
  </si>
  <si>
    <t xml:space="preserve"> Секция 1. Переточная вентиляция кладовок.</t>
  </si>
  <si>
    <r>
      <t>Установка заслонок воздушных и клапанов воздушных КВР с ручным приводом: периметром до 1000 мм</t>
    </r>
    <r>
      <rPr>
        <sz val="8"/>
        <color rgb="FF0000FF"/>
        <rFont val="Arial"/>
        <family val="2"/>
        <charset val="204"/>
      </rPr>
      <t xml:space="preserve">  (Поправка: Сб. 20, ОП, п.1.20.19) </t>
    </r>
  </si>
  <si>
    <t>ОБОРУДОВАНИЕ:
Клапан КПУ-1Н-О-Н -100х100-2*ф, ООО "ВЕЗА"</t>
  </si>
  <si>
    <t xml:space="preserve">   6 534 +  3,1% Трансп +  1,2% Заг.скл = 6817.39</t>
  </si>
  <si>
    <t xml:space="preserve">   Секция 2</t>
  </si>
  <si>
    <t xml:space="preserve"> Секция 2</t>
  </si>
  <si>
    <t xml:space="preserve">   Секция 2. Переточная вентиляция кладовок.</t>
  </si>
  <si>
    <t xml:space="preserve"> Секция 2. Переточная вентиляция кладовок.</t>
  </si>
  <si>
    <t xml:space="preserve">   Секция 3</t>
  </si>
  <si>
    <t xml:space="preserve"> Секция 3</t>
  </si>
  <si>
    <t xml:space="preserve">   Секция 3. Переточная вентиляция кладовок.</t>
  </si>
  <si>
    <t xml:space="preserve"> Секция 3. Переточная вентиляция кладовок.</t>
  </si>
  <si>
    <t xml:space="preserve">Всего по локальной смете: </t>
  </si>
  <si>
    <t xml:space="preserve">Итого: </t>
  </si>
  <si>
    <t>Лимитированные затраты от СМР:</t>
  </si>
  <si>
    <t>Зимнее удорожание</t>
  </si>
  <si>
    <t>Итого</t>
  </si>
  <si>
    <t>НДС</t>
  </si>
  <si>
    <t>Всего с НДС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</si>
  <si>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</si>
  <si>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</si>
  <si>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</si>
  <si>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</si>
  <si>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</si>
  <si>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</si>
  <si>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 xml:space="preserve">Ведущий инженер-сметчик сметно-расчетной службы ООО "ОДСК" </t>
  </si>
  <si>
    <t>В.Ю. Асеева</t>
  </si>
  <si>
    <t>Проверил:</t>
  </si>
  <si>
    <t>Конец</t>
  </si>
  <si>
    <t>- уровень цен, использованный последний раз (1 - базовый / 2 - текущий)</t>
  </si>
  <si>
    <t>- стоимость материалов (последний расчет)</t>
  </si>
  <si>
    <t>- стоимость оборудования (последний расчет)</t>
  </si>
  <si>
    <t>07.02.2025г.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</si>
</sst>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b/>
      <u/>
      <sz val="9"/>
      <name val="Arial"/>
      <family val="2"/>
      <charset val="204"/>
    </font>
    <font>
      <sz val="7"/>
      <color rgb="FF0000FF"/>
      <name val="Arial"/>
      <family val="2"/>
      <charset val="204"/>
    </font>
    <font>
      <sz val="9"/>
      <color rgb="FF800000"/>
      <name val="Arial"/>
      <family val="2"/>
      <charset val="204"/>
    </font>
    <font>
      <sz val="8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sz val="8"/>
      <color rgb="FFFF00FF"/>
      <name val="Arial"/>
      <family val="2"/>
      <charset val="204"/>
    </font>
    <font>
      <sz val="9"/>
      <color rgb="FFFF00FF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color rgb="FF008000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b/>
      <sz val="9"/>
      <color rgb="FF008000"/>
      <name val="Arial"/>
      <family val="2"/>
      <charset val="204"/>
    </font>
    <font>
      <sz val="10"/>
      <color rgb="FF00008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FF00FF"/>
      <name val="Arial"/>
      <family val="2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49" fontId="11" fillId="0" borderId="0" xfId="0" applyNumberFormat="1" applyFont="1" applyAlignment="1">
      <alignment wrapText="1"/>
    </xf>
    <xf numFmtId="14" fontId="0" fillId="0" borderId="0" xfId="0" applyNumberFormat="1"/>
    <xf numFmtId="0" fontId="0" fillId="0" borderId="6" xfId="0" applyBorder="1"/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/>
    <xf numFmtId="49" fontId="13" fillId="0" borderId="12" xfId="0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17" fillId="0" borderId="0" xfId="0" applyFont="1" applyAlignment="1">
      <alignment horizontal="right" shrinkToFit="1"/>
    </xf>
    <xf numFmtId="4" fontId="11" fillId="0" borderId="0" xfId="0" applyNumberFormat="1" applyFont="1" applyAlignment="1">
      <alignment horizontal="right" shrinkToFit="1"/>
    </xf>
    <xf numFmtId="4" fontId="10" fillId="0" borderId="0" xfId="0" applyNumberFormat="1" applyFont="1" applyAlignment="1">
      <alignment horizontal="right" shrinkToFit="1"/>
    </xf>
    <xf numFmtId="0" fontId="20" fillId="0" borderId="13" xfId="0" applyFont="1" applyBorder="1" applyAlignment="1">
      <alignment horizontal="center" wrapText="1"/>
    </xf>
    <xf numFmtId="0" fontId="0" fillId="0" borderId="18" xfId="0" applyBorder="1"/>
    <xf numFmtId="0" fontId="22" fillId="0" borderId="0" xfId="0" applyFont="1" applyAlignment="1">
      <alignment wrapText="1"/>
    </xf>
    <xf numFmtId="0" fontId="10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right" wrapText="1"/>
    </xf>
    <xf numFmtId="0" fontId="20" fillId="0" borderId="22" xfId="0" applyFont="1" applyBorder="1" applyAlignment="1">
      <alignment horizontal="right" shrinkToFit="1"/>
    </xf>
    <xf numFmtId="4" fontId="20" fillId="0" borderId="22" xfId="0" applyNumberFormat="1" applyFont="1" applyBorder="1" applyAlignment="1">
      <alignment horizontal="right" shrinkToFit="1"/>
    </xf>
    <xf numFmtId="4" fontId="22" fillId="0" borderId="22" xfId="0" applyNumberFormat="1" applyFont="1" applyBorder="1" applyAlignment="1">
      <alignment horizontal="right" shrinkToFit="1"/>
    </xf>
    <xf numFmtId="0" fontId="25" fillId="0" borderId="22" xfId="0" applyFont="1" applyBorder="1" applyAlignment="1">
      <alignment horizontal="right" shrinkToFit="1"/>
    </xf>
    <xf numFmtId="4" fontId="22" fillId="0" borderId="24" xfId="0" applyNumberFormat="1" applyFont="1" applyBorder="1" applyAlignment="1">
      <alignment horizontal="right" shrinkToFit="1"/>
    </xf>
    <xf numFmtId="49" fontId="10" fillId="0" borderId="22" xfId="0" applyNumberFormat="1" applyFont="1" applyBorder="1" applyAlignment="1">
      <alignment horizontal="left" vertical="top" wrapText="1"/>
    </xf>
    <xf numFmtId="49" fontId="24" fillId="0" borderId="22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0" fillId="0" borderId="25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horizontal="right" shrinkToFit="1"/>
    </xf>
    <xf numFmtId="4" fontId="20" fillId="0" borderId="10" xfId="0" applyNumberFormat="1" applyFont="1" applyBorder="1" applyAlignment="1">
      <alignment horizontal="right" shrinkToFit="1"/>
    </xf>
    <xf numFmtId="0" fontId="27" fillId="0" borderId="10" xfId="0" applyFont="1" applyBorder="1" applyAlignment="1">
      <alignment horizontal="left" shrinkToFit="1"/>
    </xf>
    <xf numFmtId="0" fontId="25" fillId="0" borderId="10" xfId="0" applyFont="1" applyBorder="1" applyAlignment="1">
      <alignment horizontal="right" shrinkToFit="1"/>
    </xf>
    <xf numFmtId="4" fontId="20" fillId="0" borderId="26" xfId="0" applyNumberFormat="1" applyFont="1" applyBorder="1" applyAlignment="1">
      <alignment horizontal="right" shrinkToFit="1"/>
    </xf>
    <xf numFmtId="4" fontId="0" fillId="0" borderId="0" xfId="0" applyNumberFormat="1"/>
    <xf numFmtId="0" fontId="0" fillId="0" borderId="27" xfId="0" applyBorder="1"/>
    <xf numFmtId="0" fontId="0" fillId="0" borderId="15" xfId="0" applyBorder="1"/>
    <xf numFmtId="0" fontId="10" fillId="0" borderId="15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right" wrapText="1"/>
    </xf>
    <xf numFmtId="0" fontId="20" fillId="0" borderId="27" xfId="0" applyFont="1" applyBorder="1" applyAlignment="1">
      <alignment horizontal="right" shrinkToFit="1"/>
    </xf>
    <xf numFmtId="4" fontId="20" fillId="0" borderId="27" xfId="0" applyNumberFormat="1" applyFont="1" applyBorder="1" applyAlignment="1">
      <alignment horizontal="right" shrinkToFit="1"/>
    </xf>
    <xf numFmtId="0" fontId="27" fillId="0" borderId="27" xfId="0" applyFont="1" applyBorder="1" applyAlignment="1">
      <alignment horizontal="left" shrinkToFit="1"/>
    </xf>
    <xf numFmtId="0" fontId="25" fillId="0" borderId="27" xfId="0" applyFont="1" applyBorder="1" applyAlignment="1">
      <alignment horizontal="right" shrinkToFit="1"/>
    </xf>
    <xf numFmtId="4" fontId="20" fillId="0" borderId="28" xfId="0" applyNumberFormat="1" applyFont="1" applyBorder="1" applyAlignment="1">
      <alignment horizontal="right" shrinkToFit="1"/>
    </xf>
    <xf numFmtId="0" fontId="28" fillId="0" borderId="15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right" wrapText="1"/>
    </xf>
    <xf numFmtId="0" fontId="29" fillId="0" borderId="27" xfId="0" applyFont="1" applyBorder="1" applyAlignment="1">
      <alignment horizontal="right" shrinkToFit="1"/>
    </xf>
    <xf numFmtId="4" fontId="29" fillId="0" borderId="27" xfId="0" applyNumberFormat="1" applyFont="1" applyBorder="1" applyAlignment="1">
      <alignment horizontal="left" shrinkToFit="1"/>
    </xf>
    <xf numFmtId="0" fontId="29" fillId="0" borderId="27" xfId="0" applyFont="1" applyBorder="1" applyAlignment="1">
      <alignment horizontal="left" shrinkToFit="1"/>
    </xf>
    <xf numFmtId="4" fontId="29" fillId="0" borderId="27" xfId="0" applyNumberFormat="1" applyFont="1" applyBorder="1" applyAlignment="1">
      <alignment horizontal="right" shrinkToFit="1"/>
    </xf>
    <xf numFmtId="4" fontId="29" fillId="0" borderId="28" xfId="0" applyNumberFormat="1" applyFont="1" applyBorder="1" applyAlignment="1">
      <alignment horizontal="right" shrinkToFit="1"/>
    </xf>
    <xf numFmtId="9" fontId="29" fillId="0" borderId="27" xfId="0" applyNumberFormat="1" applyFont="1" applyBorder="1" applyAlignment="1">
      <alignment horizontal="right" shrinkToFit="1"/>
    </xf>
    <xf numFmtId="4" fontId="10" fillId="0" borderId="27" xfId="0" applyNumberFormat="1" applyFont="1" applyBorder="1" applyAlignment="1">
      <alignment horizontal="right" vertical="top" shrinkToFit="1"/>
    </xf>
    <xf numFmtId="0" fontId="0" fillId="0" borderId="29" xfId="0" applyBorder="1"/>
    <xf numFmtId="0" fontId="0" fillId="0" borderId="30" xfId="0" applyBorder="1"/>
    <xf numFmtId="0" fontId="27" fillId="0" borderId="6" xfId="0" applyFont="1" applyBorder="1" applyAlignment="1">
      <alignment horizontal="left" shrinkToFit="1"/>
    </xf>
    <xf numFmtId="0" fontId="25" fillId="0" borderId="6" xfId="0" applyFont="1" applyBorder="1" applyAlignment="1">
      <alignment horizontal="right" shrinkToFit="1"/>
    </xf>
    <xf numFmtId="4" fontId="29" fillId="0" borderId="6" xfId="0" applyNumberFormat="1" applyFont="1" applyBorder="1" applyAlignment="1">
      <alignment horizontal="right" shrinkToFit="1"/>
    </xf>
    <xf numFmtId="0" fontId="26" fillId="0" borderId="10" xfId="0" applyFont="1" applyBorder="1" applyAlignment="1">
      <alignment horizontal="left" vertical="top"/>
    </xf>
    <xf numFmtId="0" fontId="30" fillId="0" borderId="0" xfId="0" applyFont="1"/>
    <xf numFmtId="0" fontId="26" fillId="0" borderId="6" xfId="0" applyFont="1" applyBorder="1" applyAlignment="1">
      <alignment horizontal="left" vertical="top"/>
    </xf>
    <xf numFmtId="0" fontId="31" fillId="0" borderId="25" xfId="0" applyFont="1" applyBorder="1" applyAlignment="1">
      <alignment horizontal="left" vertical="top" wrapText="1"/>
    </xf>
    <xf numFmtId="49" fontId="31" fillId="0" borderId="10" xfId="0" applyNumberFormat="1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right" wrapText="1"/>
    </xf>
    <xf numFmtId="0" fontId="32" fillId="0" borderId="10" xfId="0" applyFont="1" applyBorder="1" applyAlignment="1">
      <alignment horizontal="right" shrinkToFit="1"/>
    </xf>
    <xf numFmtId="4" fontId="29" fillId="0" borderId="10" xfId="0" applyNumberFormat="1" applyFont="1" applyBorder="1" applyAlignment="1">
      <alignment horizontal="right" shrinkToFit="1"/>
    </xf>
    <xf numFmtId="4" fontId="32" fillId="0" borderId="10" xfId="0" applyNumberFormat="1" applyFont="1" applyBorder="1" applyAlignment="1">
      <alignment horizontal="right" shrinkToFit="1"/>
    </xf>
    <xf numFmtId="4" fontId="32" fillId="0" borderId="26" xfId="0" applyNumberFormat="1" applyFont="1" applyBorder="1" applyAlignment="1">
      <alignment horizontal="right" shrinkToFit="1"/>
    </xf>
    <xf numFmtId="0" fontId="16" fillId="0" borderId="27" xfId="0" applyFont="1" applyBorder="1" applyAlignment="1">
      <alignment vertical="top" shrinkToFit="1"/>
    </xf>
    <xf numFmtId="0" fontId="16" fillId="0" borderId="15" xfId="0" applyFont="1" applyBorder="1" applyAlignment="1">
      <alignment vertical="top" shrinkToFit="1"/>
    </xf>
    <xf numFmtId="0" fontId="33" fillId="0" borderId="31" xfId="0" applyFont="1" applyBorder="1" applyAlignment="1">
      <alignment vertical="top" shrinkToFit="1"/>
    </xf>
    <xf numFmtId="0" fontId="33" fillId="0" borderId="32" xfId="0" applyFont="1" applyBorder="1" applyAlignment="1">
      <alignment vertical="top" shrinkToFit="1"/>
    </xf>
    <xf numFmtId="0" fontId="10" fillId="0" borderId="29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right" wrapText="1"/>
    </xf>
    <xf numFmtId="0" fontId="20" fillId="0" borderId="6" xfId="0" applyFont="1" applyBorder="1" applyAlignment="1">
      <alignment horizontal="right" shrinkToFit="1"/>
    </xf>
    <xf numFmtId="4" fontId="20" fillId="0" borderId="6" xfId="0" applyNumberFormat="1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4" fontId="22" fillId="0" borderId="30" xfId="0" applyNumberFormat="1" applyFont="1" applyBorder="1" applyAlignment="1">
      <alignment horizontal="right" shrinkToFit="1"/>
    </xf>
    <xf numFmtId="49" fontId="10" fillId="0" borderId="6" xfId="0" applyNumberFormat="1" applyFont="1" applyBorder="1" applyAlignment="1">
      <alignment horizontal="left" vertical="top" wrapText="1"/>
    </xf>
    <xf numFmtId="49" fontId="24" fillId="0" borderId="6" xfId="0" applyNumberFormat="1" applyFont="1" applyBorder="1" applyAlignment="1">
      <alignment horizontal="left" vertical="top" wrapText="1" shrinkToFit="1"/>
    </xf>
    <xf numFmtId="0" fontId="35" fillId="0" borderId="29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right" wrapText="1"/>
    </xf>
    <xf numFmtId="0" fontId="36" fillId="0" borderId="6" xfId="0" applyFont="1" applyBorder="1" applyAlignment="1">
      <alignment horizontal="right" shrinkToFit="1"/>
    </xf>
    <xf numFmtId="4" fontId="36" fillId="0" borderId="6" xfId="0" applyNumberFormat="1" applyFont="1" applyBorder="1" applyAlignment="1">
      <alignment horizontal="right" shrinkToFit="1"/>
    </xf>
    <xf numFmtId="4" fontId="36" fillId="0" borderId="30" xfId="0" applyNumberFormat="1" applyFont="1" applyBorder="1" applyAlignment="1">
      <alignment horizontal="right" shrinkToFit="1"/>
    </xf>
    <xf numFmtId="49" fontId="35" fillId="0" borderId="6" xfId="0" applyNumberFormat="1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49" fontId="35" fillId="0" borderId="10" xfId="0" applyNumberFormat="1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right" wrapText="1"/>
    </xf>
    <xf numFmtId="0" fontId="36" fillId="0" borderId="10" xfId="0" applyFont="1" applyBorder="1" applyAlignment="1">
      <alignment horizontal="right" shrinkToFit="1"/>
    </xf>
    <xf numFmtId="4" fontId="36" fillId="0" borderId="10" xfId="0" applyNumberFormat="1" applyFont="1" applyBorder="1" applyAlignment="1">
      <alignment horizontal="right" shrinkToFit="1"/>
    </xf>
    <xf numFmtId="4" fontId="36" fillId="0" borderId="26" xfId="0" applyNumberFormat="1" applyFont="1" applyBorder="1" applyAlignment="1">
      <alignment horizontal="right" shrinkToFit="1"/>
    </xf>
    <xf numFmtId="0" fontId="34" fillId="0" borderId="0" xfId="0" applyFont="1"/>
    <xf numFmtId="0" fontId="37" fillId="0" borderId="31" xfId="0" applyFont="1" applyBorder="1" applyAlignment="1">
      <alignment vertical="top" shrinkToFit="1"/>
    </xf>
    <xf numFmtId="0" fontId="37" fillId="0" borderId="32" xfId="0" applyFont="1" applyBorder="1" applyAlignment="1">
      <alignment vertical="top" shrinkToFit="1"/>
    </xf>
    <xf numFmtId="0" fontId="0" fillId="0" borderId="18" xfId="0" applyBorder="1" applyAlignment="1">
      <alignment shrinkToFit="1"/>
    </xf>
    <xf numFmtId="0" fontId="16" fillId="0" borderId="18" xfId="0" applyFont="1" applyBorder="1" applyAlignment="1">
      <alignment shrinkToFit="1"/>
    </xf>
    <xf numFmtId="4" fontId="16" fillId="0" borderId="18" xfId="0" applyNumberFormat="1" applyFont="1" applyBorder="1" applyAlignment="1">
      <alignment shrinkToFit="1"/>
    </xf>
    <xf numFmtId="0" fontId="38" fillId="0" borderId="0" xfId="0" applyFont="1"/>
    <xf numFmtId="0" fontId="39" fillId="0" borderId="0" xfId="0" applyFont="1"/>
    <xf numFmtId="4" fontId="9" fillId="0" borderId="0" xfId="0" applyNumberFormat="1" applyFont="1" applyAlignment="1">
      <alignment shrinkToFit="1"/>
    </xf>
    <xf numFmtId="0" fontId="39" fillId="0" borderId="0" xfId="0" applyFont="1" applyAlignment="1">
      <alignment horizontal="left" indent="1"/>
    </xf>
    <xf numFmtId="0" fontId="40" fillId="0" borderId="0" xfId="0" applyFont="1"/>
    <xf numFmtId="0" fontId="40" fillId="0" borderId="0" xfId="0" applyFont="1" applyAlignment="1">
      <alignment horizontal="left" indent="2"/>
    </xf>
    <xf numFmtId="4" fontId="40" fillId="0" borderId="0" xfId="0" applyNumberFormat="1" applyFont="1" applyAlignment="1">
      <alignment shrinkToFit="1"/>
    </xf>
    <xf numFmtId="0" fontId="39" fillId="0" borderId="0" xfId="0" applyFont="1" applyAlignment="1">
      <alignment horizontal="left" indent="3"/>
    </xf>
    <xf numFmtId="0" fontId="40" fillId="0" borderId="0" xfId="0" applyFont="1" applyAlignment="1">
      <alignment horizontal="left" indent="4"/>
    </xf>
    <xf numFmtId="0" fontId="41" fillId="0" borderId="0" xfId="0" applyFont="1"/>
    <xf numFmtId="0" fontId="41" fillId="0" borderId="0" xfId="0" applyFont="1" applyAlignment="1">
      <alignment horizontal="left" indent="2"/>
    </xf>
    <xf numFmtId="4" fontId="41" fillId="0" borderId="0" xfId="0" applyNumberFormat="1" applyFont="1" applyAlignment="1">
      <alignment shrinkToFit="1"/>
    </xf>
    <xf numFmtId="0" fontId="41" fillId="0" borderId="0" xfId="0" applyFont="1" applyAlignment="1">
      <alignment horizontal="left" indent="4"/>
    </xf>
    <xf numFmtId="0" fontId="34" fillId="0" borderId="0" xfId="0" applyFont="1" applyAlignment="1">
      <alignment horizontal="left" indent="2"/>
    </xf>
    <xf numFmtId="4" fontId="34" fillId="0" borderId="0" xfId="0" applyNumberFormat="1" applyFont="1" applyAlignment="1">
      <alignment shrinkToFit="1"/>
    </xf>
    <xf numFmtId="0" fontId="34" fillId="0" borderId="0" xfId="0" applyFont="1" applyAlignment="1">
      <alignment horizontal="left" indent="3"/>
    </xf>
    <xf numFmtId="0" fontId="34" fillId="0" borderId="0" xfId="0" applyFont="1" applyAlignment="1">
      <alignment horizontal="left" indent="4"/>
    </xf>
    <xf numFmtId="0" fontId="34" fillId="0" borderId="0" xfId="0" applyFont="1" applyAlignment="1">
      <alignment horizontal="left" indent="6"/>
    </xf>
    <xf numFmtId="0" fontId="38" fillId="0" borderId="0" xfId="0" applyFont="1" applyAlignment="1">
      <alignment horizontal="left" indent="2"/>
    </xf>
    <xf numFmtId="4" fontId="38" fillId="0" borderId="0" xfId="0" applyNumberFormat="1" applyFont="1" applyAlignment="1">
      <alignment shrinkToFit="1"/>
    </xf>
    <xf numFmtId="0" fontId="42" fillId="0" borderId="0" xfId="0" applyFont="1"/>
    <xf numFmtId="4" fontId="42" fillId="0" borderId="0" xfId="0" applyNumberFormat="1" applyFont="1" applyAlignment="1">
      <alignment shrinkToFit="1"/>
    </xf>
    <xf numFmtId="4" fontId="30" fillId="0" borderId="0" xfId="0" applyNumberFormat="1" applyFont="1" applyAlignment="1">
      <alignment shrinkToFit="1"/>
    </xf>
    <xf numFmtId="0" fontId="43" fillId="0" borderId="0" xfId="0" applyFont="1" applyAlignment="1">
      <alignment horizontal="left" indent="1"/>
    </xf>
    <xf numFmtId="0" fontId="43" fillId="0" borderId="0" xfId="0" applyFont="1"/>
    <xf numFmtId="0" fontId="30" fillId="0" borderId="0" xfId="0" applyFont="1" applyAlignment="1">
      <alignment horizontal="left" indent="2"/>
    </xf>
    <xf numFmtId="0" fontId="30" fillId="0" borderId="0" xfId="0" applyFont="1" applyAlignment="1">
      <alignment horizontal="left" indent="4"/>
    </xf>
    <xf numFmtId="0" fontId="9" fillId="0" borderId="0" xfId="0" applyFont="1" applyAlignment="1">
      <alignment horizontal="left" indent="2"/>
    </xf>
    <xf numFmtId="4" fontId="16" fillId="0" borderId="0" xfId="0" applyNumberFormat="1" applyFont="1" applyAlignment="1">
      <alignment shrinkToFi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wrapText="1"/>
    </xf>
    <xf numFmtId="0" fontId="44" fillId="0" borderId="0" xfId="0" applyFont="1" applyAlignment="1">
      <alignment horizontal="left"/>
    </xf>
    <xf numFmtId="0" fontId="44" fillId="0" borderId="0" xfId="0" applyFont="1"/>
    <xf numFmtId="0" fontId="0" fillId="0" borderId="0" xfId="0" applyNumberFormat="1"/>
    <xf numFmtId="9" fontId="42" fillId="0" borderId="0" xfId="0" applyNumberFormat="1" applyFo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6" fillId="0" borderId="3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2" fillId="0" borderId="9" xfId="0" applyNumberFormat="1" applyFont="1" applyBorder="1" applyAlignment="1">
      <alignment horizontal="right" shrinkToFit="1"/>
    </xf>
    <xf numFmtId="0" fontId="20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49" fontId="11" fillId="0" borderId="2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4" fontId="11" fillId="0" borderId="2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49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0" fillId="0" borderId="1" xfId="0" applyBorder="1" applyAlignment="1"/>
    <xf numFmtId="0" fontId="0" fillId="0" borderId="36" xfId="0" applyBorder="1" applyAlignment="1"/>
    <xf numFmtId="0" fontId="0" fillId="0" borderId="37" xfId="0" applyBorder="1" applyAlignment="1"/>
    <xf numFmtId="4" fontId="33" fillId="0" borderId="33" xfId="0" applyNumberFormat="1" applyFont="1" applyBorder="1" applyAlignment="1">
      <alignment vertical="top" shrinkToFit="1"/>
    </xf>
    <xf numFmtId="4" fontId="33" fillId="0" borderId="34" xfId="0" applyNumberFormat="1" applyFont="1" applyBorder="1" applyAlignment="1">
      <alignment vertical="top" shrinkToFit="1"/>
    </xf>
    <xf numFmtId="4" fontId="33" fillId="0" borderId="35" xfId="0" applyNumberFormat="1" applyFont="1" applyBorder="1" applyAlignment="1">
      <alignment vertical="top" shrinkToFit="1"/>
    </xf>
    <xf numFmtId="4" fontId="16" fillId="0" borderId="20" xfId="0" applyNumberFormat="1" applyFont="1" applyBorder="1" applyAlignment="1">
      <alignment vertical="top" shrinkToFit="1"/>
    </xf>
    <xf numFmtId="4" fontId="16" fillId="0" borderId="19" xfId="0" applyNumberFormat="1" applyFont="1" applyBorder="1" applyAlignment="1">
      <alignment vertical="top" shrinkToFit="1"/>
    </xf>
    <xf numFmtId="4" fontId="16" fillId="0" borderId="21" xfId="0" applyNumberFormat="1" applyFont="1" applyBorder="1" applyAlignment="1">
      <alignment vertical="top" shrinkToFit="1"/>
    </xf>
    <xf numFmtId="0" fontId="23" fillId="0" borderId="0" xfId="0" applyFont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4" fontId="37" fillId="0" borderId="33" xfId="0" applyNumberFormat="1" applyFont="1" applyBorder="1" applyAlignment="1">
      <alignment vertical="top" shrinkToFit="1"/>
    </xf>
    <xf numFmtId="4" fontId="37" fillId="0" borderId="34" xfId="0" applyNumberFormat="1" applyFont="1" applyBorder="1" applyAlignment="1">
      <alignment vertical="top" shrinkToFit="1"/>
    </xf>
    <xf numFmtId="4" fontId="37" fillId="0" borderId="35" xfId="0" applyNumberFormat="1" applyFont="1" applyBorder="1" applyAlignment="1">
      <alignment vertical="top" shrinkToFit="1"/>
    </xf>
    <xf numFmtId="0" fontId="10" fillId="0" borderId="9" xfId="0" applyFont="1" applyBorder="1" applyAlignment="1">
      <alignment horizontal="left" wrapText="1"/>
    </xf>
    <xf numFmtId="0" fontId="4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850"/>
  <sheetViews>
    <sheetView tabSelected="1" topLeftCell="A766" zoomScaleNormal="100" workbookViewId="0">
      <selection activeCell="M841" sqref="M841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2" max="12" width="11.7109375" bestFit="1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3" customFormat="1" ht="11.25" x14ac:dyDescent="0.2">
      <c r="A1" s="13" t="s">
        <v>342</v>
      </c>
    </row>
    <row r="2" spans="1:255" hidden="1" outlineLevel="1" x14ac:dyDescent="0.2">
      <c r="H2" s="176" t="s">
        <v>343</v>
      </c>
      <c r="I2" s="176"/>
      <c r="J2" s="176"/>
      <c r="K2" s="176"/>
    </row>
    <row r="3" spans="1:255" hidden="1" outlineLevel="1" x14ac:dyDescent="0.2">
      <c r="H3" s="176" t="s">
        <v>344</v>
      </c>
      <c r="I3" s="176"/>
      <c r="J3" s="176"/>
      <c r="K3" s="176"/>
    </row>
    <row r="4" spans="1:255" hidden="1" outlineLevel="1" x14ac:dyDescent="0.2">
      <c r="H4" s="176" t="s">
        <v>345</v>
      </c>
      <c r="I4" s="176"/>
      <c r="J4" s="176"/>
      <c r="K4" s="176"/>
    </row>
    <row r="5" spans="1:255" s="12" customFormat="1" ht="11.25" hidden="1" outlineLevel="1" x14ac:dyDescent="0.2">
      <c r="J5" s="177" t="s">
        <v>346</v>
      </c>
      <c r="K5" s="178"/>
    </row>
    <row r="6" spans="1:255" s="14" customFormat="1" ht="9.75" hidden="1" outlineLevel="1" x14ac:dyDescent="0.2">
      <c r="I6" s="15" t="s">
        <v>347</v>
      </c>
      <c r="J6" s="179" t="s">
        <v>348</v>
      </c>
      <c r="K6" s="180"/>
    </row>
    <row r="7" spans="1:255" hidden="1" outlineLevel="1" x14ac:dyDescent="0.2">
      <c r="A7" s="18" t="s">
        <v>349</v>
      </c>
      <c r="B7" s="17"/>
      <c r="C7" s="181"/>
      <c r="D7" s="182"/>
      <c r="E7" s="182"/>
      <c r="F7" s="182"/>
      <c r="G7" s="182"/>
      <c r="I7" s="15" t="s">
        <v>350</v>
      </c>
      <c r="J7" s="183"/>
      <c r="K7" s="184"/>
      <c r="BR7" s="19">
        <v>0</v>
      </c>
      <c r="IU7" s="20"/>
    </row>
    <row r="8" spans="1:255" hidden="1" outlineLevel="1" x14ac:dyDescent="0.2">
      <c r="A8" s="18" t="s">
        <v>351</v>
      </c>
      <c r="B8" s="17"/>
      <c r="C8" s="189"/>
      <c r="D8" s="190"/>
      <c r="E8" s="190"/>
      <c r="F8" s="190"/>
      <c r="G8" s="190"/>
      <c r="I8" s="15" t="s">
        <v>350</v>
      </c>
      <c r="J8" s="183"/>
      <c r="K8" s="184"/>
      <c r="BR8" s="19">
        <v>0</v>
      </c>
      <c r="IU8" s="20"/>
    </row>
    <row r="9" spans="1:255" hidden="1" outlineLevel="1" x14ac:dyDescent="0.2">
      <c r="A9" s="18" t="s">
        <v>352</v>
      </c>
      <c r="B9" s="17"/>
      <c r="C9" s="189"/>
      <c r="D9" s="190"/>
      <c r="E9" s="190"/>
      <c r="F9" s="190"/>
      <c r="G9" s="190"/>
      <c r="I9" s="15" t="s">
        <v>350</v>
      </c>
      <c r="J9" s="183"/>
      <c r="K9" s="184"/>
      <c r="BR9" s="19">
        <v>0</v>
      </c>
      <c r="IU9" s="20"/>
    </row>
    <row r="10" spans="1:255" hidden="1" outlineLevel="1" x14ac:dyDescent="0.2">
      <c r="A10" s="18" t="s">
        <v>353</v>
      </c>
      <c r="B10" s="17"/>
      <c r="C10" s="189"/>
      <c r="D10" s="190"/>
      <c r="E10" s="190"/>
      <c r="F10" s="190"/>
      <c r="G10" s="190"/>
      <c r="I10" s="15" t="s">
        <v>350</v>
      </c>
      <c r="J10" s="183"/>
      <c r="K10" s="184"/>
      <c r="BR10" s="19">
        <v>0</v>
      </c>
      <c r="IU10" s="20"/>
    </row>
    <row r="11" spans="1:255" ht="38.25" hidden="1" outlineLevel="1" x14ac:dyDescent="0.2">
      <c r="A11" s="18" t="s">
        <v>354</v>
      </c>
      <c r="C11" s="185" t="s">
        <v>5</v>
      </c>
      <c r="D11" s="185"/>
      <c r="E11" s="185"/>
      <c r="F11" s="185"/>
      <c r="G11" s="185"/>
      <c r="J11" s="183"/>
      <c r="K11" s="186"/>
      <c r="BS11" s="23" t="s">
        <v>5</v>
      </c>
      <c r="IU11" s="20"/>
    </row>
    <row r="12" spans="1:255" ht="38.25" hidden="1" outlineLevel="1" x14ac:dyDescent="0.2">
      <c r="A12" s="18" t="s">
        <v>355</v>
      </c>
      <c r="C12" s="185" t="s">
        <v>5</v>
      </c>
      <c r="D12" s="185"/>
      <c r="E12" s="185"/>
      <c r="F12" s="185"/>
      <c r="G12" s="185"/>
      <c r="J12" s="183"/>
      <c r="K12" s="186"/>
      <c r="BS12" s="23" t="s">
        <v>5</v>
      </c>
      <c r="IU12" s="20"/>
    </row>
    <row r="13" spans="1:255" hidden="1" outlineLevel="1" x14ac:dyDescent="0.2">
      <c r="A13" s="18" t="s">
        <v>356</v>
      </c>
      <c r="C13" s="187" t="s">
        <v>357</v>
      </c>
      <c r="D13" s="188"/>
      <c r="E13" s="188"/>
      <c r="F13" s="188"/>
      <c r="G13" s="188"/>
      <c r="I13" s="15" t="s">
        <v>358</v>
      </c>
      <c r="J13" s="183"/>
      <c r="K13" s="186"/>
      <c r="BS13" s="24" t="s">
        <v>357</v>
      </c>
      <c r="IU13" s="20"/>
    </row>
    <row r="14" spans="1:255" hidden="1" outlineLevel="1" x14ac:dyDescent="0.2">
      <c r="G14" s="199" t="s">
        <v>359</v>
      </c>
      <c r="H14" s="199"/>
      <c r="I14" s="25" t="s">
        <v>360</v>
      </c>
      <c r="J14" s="200"/>
      <c r="K14" s="201"/>
      <c r="BW14" s="27">
        <v>0</v>
      </c>
      <c r="IU14" s="20"/>
    </row>
    <row r="15" spans="1:255" hidden="1" outlineLevel="1" x14ac:dyDescent="0.2">
      <c r="I15" s="26" t="s">
        <v>361</v>
      </c>
      <c r="J15" s="202"/>
      <c r="K15" s="203"/>
    </row>
    <row r="16" spans="1:255" s="14" customFormat="1" ht="11.25" hidden="1" outlineLevel="1" x14ac:dyDescent="0.2">
      <c r="I16" s="15" t="s">
        <v>362</v>
      </c>
      <c r="J16" s="204"/>
      <c r="K16" s="205"/>
    </row>
    <row r="17" spans="1:255" hidden="1" outlineLevel="1" x14ac:dyDescent="0.2"/>
    <row r="18" spans="1:255" hidden="1" outlineLevel="1" x14ac:dyDescent="0.2">
      <c r="G18" s="206" t="s">
        <v>363</v>
      </c>
      <c r="H18" s="206" t="s">
        <v>364</v>
      </c>
      <c r="I18" s="208" t="s">
        <v>365</v>
      </c>
      <c r="J18" s="209"/>
    </row>
    <row r="19" spans="1:255" ht="13.5" hidden="1" outlineLevel="1" thickBot="1" x14ac:dyDescent="0.25">
      <c r="G19" s="207"/>
      <c r="H19" s="207"/>
      <c r="I19" s="30" t="s">
        <v>366</v>
      </c>
      <c r="J19" s="31" t="s">
        <v>367</v>
      </c>
    </row>
    <row r="20" spans="1:255" ht="19.5" hidden="1" outlineLevel="1" thickBot="1" x14ac:dyDescent="0.35">
      <c r="C20" s="191" t="s">
        <v>368</v>
      </c>
      <c r="D20" s="191"/>
      <c r="E20" s="191"/>
      <c r="F20" s="191"/>
      <c r="G20" s="33"/>
      <c r="H20" s="34"/>
      <c r="I20" s="35"/>
      <c r="J20" s="36"/>
      <c r="K20" s="37"/>
    </row>
    <row r="21" spans="1:255" ht="15.75" hidden="1" outlineLevel="1" x14ac:dyDescent="0.25">
      <c r="C21" s="192" t="s">
        <v>369</v>
      </c>
      <c r="D21" s="192"/>
      <c r="E21" s="192"/>
      <c r="F21" s="192"/>
    </row>
    <row r="22" spans="1:255" hidden="1" outlineLevel="1" x14ac:dyDescent="0.2">
      <c r="C22" s="193"/>
      <c r="D22" s="194"/>
      <c r="E22" s="194"/>
      <c r="F22" s="194"/>
    </row>
    <row r="23" spans="1:255" hidden="1" outlineLevel="1" x14ac:dyDescent="0.2">
      <c r="C23" s="195" t="s">
        <v>18</v>
      </c>
      <c r="D23" s="196"/>
      <c r="E23" s="196"/>
      <c r="F23" s="196"/>
      <c r="BU23" s="19">
        <v>0</v>
      </c>
      <c r="IU23" s="20"/>
    </row>
    <row r="24" spans="1:255" hidden="1" outlineLevel="1" x14ac:dyDescent="0.2">
      <c r="A24" s="14" t="s">
        <v>370</v>
      </c>
    </row>
    <row r="25" spans="1:255" hidden="1" outlineLevel="1" x14ac:dyDescent="0.2">
      <c r="A25" s="14" t="s">
        <v>371</v>
      </c>
    </row>
    <row r="26" spans="1:255" hidden="1" outlineLevel="1" x14ac:dyDescent="0.2">
      <c r="A26" s="14" t="s">
        <v>372</v>
      </c>
      <c r="B26" s="14"/>
      <c r="C26" s="14"/>
      <c r="D26" s="14"/>
      <c r="E26" s="197">
        <v>3389.0315899999996</v>
      </c>
      <c r="F26" s="197"/>
      <c r="G26" s="14" t="s">
        <v>373</v>
      </c>
      <c r="H26" s="14"/>
      <c r="I26" s="14"/>
      <c r="J26" s="14"/>
      <c r="K26" s="14"/>
    </row>
    <row r="27" spans="1:255" collapsed="1" x14ac:dyDescent="0.2"/>
    <row r="28" spans="1:255" outlineLevel="1" x14ac:dyDescent="0.2">
      <c r="K28" s="38" t="s">
        <v>374</v>
      </c>
    </row>
    <row r="29" spans="1:255" ht="24" outlineLevel="1" x14ac:dyDescent="0.2">
      <c r="A29" s="18" t="s">
        <v>354</v>
      </c>
      <c r="C29" s="198" t="s">
        <v>5</v>
      </c>
      <c r="D29" s="198"/>
      <c r="E29" s="198"/>
      <c r="F29" s="198"/>
      <c r="G29" s="198"/>
      <c r="H29" s="198"/>
      <c r="I29" s="198"/>
      <c r="J29" s="198"/>
      <c r="K29" s="198"/>
      <c r="BT29" s="39" t="s">
        <v>5</v>
      </c>
      <c r="IU29" s="20"/>
    </row>
    <row r="30" spans="1:255" ht="24" outlineLevel="1" x14ac:dyDescent="0.2">
      <c r="A30" s="18" t="s">
        <v>355</v>
      </c>
      <c r="C30" s="198" t="s">
        <v>5</v>
      </c>
      <c r="D30" s="198"/>
      <c r="E30" s="198"/>
      <c r="F30" s="198"/>
      <c r="G30" s="198"/>
      <c r="H30" s="198"/>
      <c r="I30" s="198"/>
      <c r="J30" s="198"/>
      <c r="K30" s="198"/>
      <c r="BT30" s="39" t="s">
        <v>5</v>
      </c>
      <c r="IU30" s="20"/>
    </row>
    <row r="31" spans="1:255" outlineLevel="1" x14ac:dyDescent="0.2">
      <c r="A31" s="18" t="s">
        <v>356</v>
      </c>
      <c r="C31" s="214" t="s">
        <v>375</v>
      </c>
      <c r="D31" s="198"/>
      <c r="E31" s="198"/>
      <c r="F31" s="198"/>
      <c r="G31" s="198"/>
      <c r="H31" s="198"/>
      <c r="I31" s="198"/>
      <c r="J31" s="198"/>
      <c r="K31" s="198"/>
      <c r="BT31" s="40" t="s">
        <v>375</v>
      </c>
      <c r="IU31" s="20"/>
    </row>
    <row r="32" spans="1:255" outlineLevel="1" x14ac:dyDescent="0.2"/>
    <row r="33" spans="1:255" ht="18.75" outlineLevel="1" x14ac:dyDescent="0.3">
      <c r="A33" s="191" t="s">
        <v>376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</row>
    <row r="34" spans="1:255" outlineLevel="1" x14ac:dyDescent="0.2">
      <c r="A34" s="215" t="s">
        <v>18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BV34" s="23" t="s">
        <v>18</v>
      </c>
      <c r="IU34" s="20"/>
    </row>
    <row r="35" spans="1:255" outlineLevel="1" x14ac:dyDescent="0.2">
      <c r="A35" s="18" t="s">
        <v>377</v>
      </c>
      <c r="C35" s="198" t="s">
        <v>9</v>
      </c>
      <c r="D35" s="198"/>
      <c r="E35" s="198"/>
      <c r="F35" s="198"/>
      <c r="G35" s="198"/>
      <c r="H35" s="198"/>
      <c r="I35" s="198"/>
      <c r="J35" s="198"/>
      <c r="K35" s="198"/>
      <c r="BT35" s="39" t="s">
        <v>9</v>
      </c>
      <c r="IU35" s="20"/>
    </row>
    <row r="36" spans="1:255" outlineLevel="1" x14ac:dyDescent="0.2">
      <c r="I36" s="41" t="s">
        <v>378</v>
      </c>
      <c r="J36" s="41" t="s">
        <v>379</v>
      </c>
    </row>
    <row r="37" spans="1:255" outlineLevel="1" x14ac:dyDescent="0.2">
      <c r="G37" s="32" t="s">
        <v>380</v>
      </c>
      <c r="H37" s="32"/>
      <c r="I37" s="42">
        <v>350.42763000000002</v>
      </c>
      <c r="J37" s="42">
        <v>3389.0315899999996</v>
      </c>
      <c r="K37" s="32" t="s">
        <v>381</v>
      </c>
    </row>
    <row r="38" spans="1:255" outlineLevel="1" x14ac:dyDescent="0.2">
      <c r="G38" s="14" t="s">
        <v>382</v>
      </c>
      <c r="H38" s="14"/>
      <c r="I38" s="43">
        <v>17.82816</v>
      </c>
      <c r="J38" s="43">
        <v>595.28213000000005</v>
      </c>
      <c r="K38" s="14" t="s">
        <v>381</v>
      </c>
    </row>
    <row r="39" spans="1:255" outlineLevel="1" x14ac:dyDescent="0.2">
      <c r="G39" s="14" t="s">
        <v>383</v>
      </c>
      <c r="H39" s="14"/>
      <c r="I39" s="43">
        <v>1943.1027000000001</v>
      </c>
      <c r="J39" s="43">
        <v>1943.1027000000001</v>
      </c>
      <c r="K39" s="14" t="s">
        <v>384</v>
      </c>
    </row>
    <row r="40" spans="1:255" outlineLevel="1" x14ac:dyDescent="0.2">
      <c r="A40" s="14" t="s">
        <v>385</v>
      </c>
    </row>
    <row r="41" spans="1:255" ht="13.5" outlineLevel="1" thickBot="1" x14ac:dyDescent="0.25">
      <c r="A41" s="14" t="s">
        <v>371</v>
      </c>
    </row>
    <row r="42" spans="1:255" x14ac:dyDescent="0.2">
      <c r="A42" s="216" t="s">
        <v>386</v>
      </c>
      <c r="B42" s="210" t="s">
        <v>387</v>
      </c>
      <c r="C42" s="210" t="s">
        <v>388</v>
      </c>
      <c r="D42" s="210" t="s">
        <v>389</v>
      </c>
      <c r="E42" s="210" t="s">
        <v>390</v>
      </c>
      <c r="F42" s="210" t="s">
        <v>391</v>
      </c>
      <c r="G42" s="210" t="s">
        <v>392</v>
      </c>
      <c r="H42" s="210" t="s">
        <v>393</v>
      </c>
      <c r="I42" s="210" t="s">
        <v>394</v>
      </c>
      <c r="J42" s="210" t="s">
        <v>395</v>
      </c>
      <c r="K42" s="212" t="s">
        <v>396</v>
      </c>
    </row>
    <row r="43" spans="1:255" x14ac:dyDescent="0.2">
      <c r="A43" s="217"/>
      <c r="B43" s="211"/>
      <c r="C43" s="211"/>
      <c r="D43" s="211"/>
      <c r="E43" s="211"/>
      <c r="F43" s="211"/>
      <c r="G43" s="211"/>
      <c r="H43" s="211"/>
      <c r="I43" s="211"/>
      <c r="J43" s="211"/>
      <c r="K43" s="213"/>
    </row>
    <row r="44" spans="1:255" x14ac:dyDescent="0.2">
      <c r="A44" s="217"/>
      <c r="B44" s="211"/>
      <c r="C44" s="211"/>
      <c r="D44" s="211"/>
      <c r="E44" s="211"/>
      <c r="F44" s="211"/>
      <c r="G44" s="211"/>
      <c r="H44" s="211"/>
      <c r="I44" s="211"/>
      <c r="J44" s="211"/>
      <c r="K44" s="213"/>
    </row>
    <row r="45" spans="1:255" ht="13.5" thickBot="1" x14ac:dyDescent="0.25">
      <c r="A45" s="217"/>
      <c r="B45" s="211"/>
      <c r="C45" s="211"/>
      <c r="D45" s="211"/>
      <c r="E45" s="211"/>
      <c r="F45" s="211"/>
      <c r="G45" s="211"/>
      <c r="H45" s="211"/>
      <c r="I45" s="211"/>
      <c r="J45" s="211"/>
      <c r="K45" s="213"/>
    </row>
    <row r="46" spans="1:255" ht="13.5" thickBot="1" x14ac:dyDescent="0.25">
      <c r="A46" s="44">
        <v>1</v>
      </c>
      <c r="B46" s="44">
        <v>2</v>
      </c>
      <c r="C46" s="44">
        <v>3</v>
      </c>
      <c r="D46" s="44">
        <v>4</v>
      </c>
      <c r="E46" s="44">
        <v>5</v>
      </c>
      <c r="F46" s="44">
        <v>6</v>
      </c>
      <c r="G46" s="44">
        <v>7</v>
      </c>
      <c r="H46" s="44">
        <v>8</v>
      </c>
      <c r="I46" s="44">
        <v>9</v>
      </c>
      <c r="J46" s="44">
        <v>10</v>
      </c>
      <c r="K46" s="44">
        <v>11</v>
      </c>
    </row>
    <row r="47" spans="1:25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255" x14ac:dyDescent="0.2">
      <c r="A48" s="227" t="s">
        <v>400</v>
      </c>
      <c r="B48" s="227"/>
      <c r="C48" s="228" t="s">
        <v>403</v>
      </c>
      <c r="D48" s="228"/>
      <c r="E48" s="228"/>
      <c r="F48" s="228"/>
      <c r="G48" s="228"/>
      <c r="H48" s="228"/>
      <c r="I48" s="228"/>
      <c r="J48" s="228"/>
      <c r="K48" s="228"/>
      <c r="BX48" s="46" t="s">
        <v>403</v>
      </c>
      <c r="IU48" s="20"/>
    </row>
    <row r="49" spans="1:255" ht="13.5" thickBot="1" x14ac:dyDescent="0.25"/>
    <row r="50" spans="1:255" ht="24" x14ac:dyDescent="0.2">
      <c r="A50" s="47">
        <v>1</v>
      </c>
      <c r="B50" s="55" t="s">
        <v>21</v>
      </c>
      <c r="C50" s="48" t="s">
        <v>404</v>
      </c>
      <c r="D50" s="49" t="s">
        <v>23</v>
      </c>
      <c r="E50" s="50">
        <v>35</v>
      </c>
      <c r="F50" s="51">
        <v>43.76</v>
      </c>
      <c r="G50" s="56" t="s">
        <v>6</v>
      </c>
      <c r="H50" s="51"/>
      <c r="I50" s="52">
        <v>4066.83</v>
      </c>
      <c r="J50" s="53"/>
      <c r="K50" s="54">
        <v>130894.68000000001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</row>
    <row r="51" spans="1:255" x14ac:dyDescent="0.2">
      <c r="A51" s="60"/>
      <c r="B51" s="61"/>
      <c r="C51" s="61" t="s">
        <v>405</v>
      </c>
      <c r="D51" s="62"/>
      <c r="E51" s="63"/>
      <c r="F51" s="64">
        <v>35.11</v>
      </c>
      <c r="G51" s="65" t="s">
        <v>26</v>
      </c>
      <c r="H51" s="64">
        <v>36.869999999999997</v>
      </c>
      <c r="I51" s="64">
        <v>1290.45</v>
      </c>
      <c r="J51" s="66">
        <v>33.39</v>
      </c>
      <c r="K51" s="67">
        <v>43088.13</v>
      </c>
      <c r="O51" s="20"/>
      <c r="P51" s="20"/>
      <c r="Q51" s="20"/>
      <c r="R51" s="20"/>
      <c r="S51" s="20"/>
      <c r="T51" s="20">
        <v>1290.45</v>
      </c>
      <c r="U51" s="20">
        <v>43088.13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>
        <v>1</v>
      </c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>
        <v>43088.13</v>
      </c>
      <c r="DH51" s="20">
        <v>1</v>
      </c>
      <c r="DI51" s="20"/>
      <c r="DJ51" s="20"/>
      <c r="DK51" s="20"/>
      <c r="DL51" s="20"/>
      <c r="DM51" s="20"/>
      <c r="DN51" s="20"/>
      <c r="DO51" s="20"/>
      <c r="DP51" s="20"/>
      <c r="DQ51" s="20">
        <v>1290.45</v>
      </c>
      <c r="DR51" s="20"/>
      <c r="DS51" s="20">
        <v>43088.13</v>
      </c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>
        <v>1290.45</v>
      </c>
      <c r="GK51" s="20">
        <v>1290.45</v>
      </c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>
        <v>1290.45</v>
      </c>
      <c r="HC51" s="20"/>
      <c r="HD51" s="20"/>
      <c r="HE51" s="20"/>
      <c r="HF51" s="20">
        <v>1290.45</v>
      </c>
      <c r="HG51" s="20"/>
      <c r="HH51" s="20"/>
      <c r="HI51" s="20"/>
      <c r="HJ51" s="20"/>
      <c r="HK51" s="20"/>
      <c r="HL51" s="20">
        <v>1290.45</v>
      </c>
      <c r="HM51" s="20"/>
      <c r="HN51" s="20">
        <v>1290.45</v>
      </c>
      <c r="HO51" s="20"/>
      <c r="HP51" s="20"/>
      <c r="HQ51" s="20"/>
      <c r="HR51" s="20"/>
      <c r="HS51" s="20"/>
      <c r="HT51" s="20"/>
      <c r="HU51" s="20"/>
      <c r="HV51" s="20"/>
      <c r="HW51" s="20"/>
      <c r="HX51" s="20">
        <v>1290.45</v>
      </c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</row>
    <row r="52" spans="1:255" x14ac:dyDescent="0.2">
      <c r="A52" s="71"/>
      <c r="B52" s="72"/>
      <c r="C52" s="72" t="s">
        <v>406</v>
      </c>
      <c r="D52" s="73"/>
      <c r="E52" s="74"/>
      <c r="F52" s="75">
        <v>6.62</v>
      </c>
      <c r="G52" s="76" t="s">
        <v>26</v>
      </c>
      <c r="H52" s="75">
        <v>6.95</v>
      </c>
      <c r="I52" s="75">
        <v>243.25</v>
      </c>
      <c r="J52" s="77">
        <v>13.26</v>
      </c>
      <c r="K52" s="78">
        <v>3225.5</v>
      </c>
      <c r="O52" s="20"/>
      <c r="P52" s="20"/>
      <c r="Q52" s="20"/>
      <c r="R52" s="20"/>
      <c r="S52" s="20"/>
      <c r="T52" s="20">
        <v>243.25</v>
      </c>
      <c r="U52" s="20">
        <v>3225.5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>
        <v>1</v>
      </c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>
        <v>243.25</v>
      </c>
      <c r="DR52" s="20"/>
      <c r="DS52" s="20">
        <v>3225.5</v>
      </c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>
        <v>243.25</v>
      </c>
      <c r="GK52" s="20"/>
      <c r="GL52" s="20">
        <v>243.25</v>
      </c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>
        <v>243.25</v>
      </c>
      <c r="HC52" s="20"/>
      <c r="HD52" s="20"/>
      <c r="HE52" s="20"/>
      <c r="HF52" s="20">
        <v>243.25</v>
      </c>
      <c r="HG52" s="20"/>
      <c r="HH52" s="20"/>
      <c r="HI52" s="20"/>
      <c r="HJ52" s="20"/>
      <c r="HK52" s="20"/>
      <c r="HL52" s="20">
        <v>243.25</v>
      </c>
      <c r="HM52" s="20"/>
      <c r="HN52" s="20">
        <v>243.25</v>
      </c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</row>
    <row r="53" spans="1:255" x14ac:dyDescent="0.2">
      <c r="A53" s="71"/>
      <c r="B53" s="72"/>
      <c r="C53" s="72" t="s">
        <v>407</v>
      </c>
      <c r="D53" s="73"/>
      <c r="E53" s="74"/>
      <c r="F53" s="75">
        <v>0.6</v>
      </c>
      <c r="G53" s="76" t="s">
        <v>26</v>
      </c>
      <c r="H53" s="75">
        <v>0.63</v>
      </c>
      <c r="I53" s="75">
        <v>22.05</v>
      </c>
      <c r="J53" s="77">
        <v>33.39</v>
      </c>
      <c r="K53" s="78">
        <v>736.25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>
        <v>22.05</v>
      </c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>
        <v>22.05</v>
      </c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</row>
    <row r="54" spans="1:255" x14ac:dyDescent="0.2">
      <c r="A54" s="71"/>
      <c r="B54" s="72"/>
      <c r="C54" s="72" t="s">
        <v>408</v>
      </c>
      <c r="D54" s="73"/>
      <c r="E54" s="74"/>
      <c r="F54" s="75">
        <v>2.0299999999999998</v>
      </c>
      <c r="G54" s="76"/>
      <c r="H54" s="75">
        <v>2.0299999999999998</v>
      </c>
      <c r="I54" s="75">
        <v>71.05</v>
      </c>
      <c r="J54" s="77">
        <v>9.11</v>
      </c>
      <c r="K54" s="78">
        <v>647.27</v>
      </c>
      <c r="O54" s="20"/>
      <c r="P54" s="20"/>
      <c r="Q54" s="20"/>
      <c r="R54" s="20"/>
      <c r="S54" s="20"/>
      <c r="T54" s="20">
        <v>71.05</v>
      </c>
      <c r="U54" s="20">
        <v>647.27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>
        <v>1</v>
      </c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>
        <v>71.05</v>
      </c>
      <c r="DL54" s="20"/>
      <c r="DM54" s="20">
        <v>647.27</v>
      </c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>
        <v>71.05</v>
      </c>
      <c r="GK54" s="20"/>
      <c r="GL54" s="20"/>
      <c r="GM54" s="20"/>
      <c r="GN54" s="20">
        <v>71.05</v>
      </c>
      <c r="GO54" s="20"/>
      <c r="GP54" s="20">
        <v>71.05</v>
      </c>
      <c r="GQ54" s="20">
        <v>71.05</v>
      </c>
      <c r="GR54" s="20"/>
      <c r="GS54" s="20">
        <v>71.05</v>
      </c>
      <c r="GT54" s="20"/>
      <c r="GU54" s="20"/>
      <c r="GV54" s="20"/>
      <c r="GW54" s="20">
        <v>0</v>
      </c>
      <c r="GX54" s="20">
        <v>0</v>
      </c>
      <c r="GY54" s="20"/>
      <c r="GZ54" s="20"/>
      <c r="HA54" s="20"/>
      <c r="HB54" s="20">
        <v>71.05</v>
      </c>
      <c r="HC54" s="20"/>
      <c r="HD54" s="20"/>
      <c r="HE54" s="20"/>
      <c r="HF54" s="20">
        <v>71.05</v>
      </c>
      <c r="HG54" s="20"/>
      <c r="HH54" s="20"/>
      <c r="HI54" s="20"/>
      <c r="HJ54" s="20"/>
      <c r="HK54" s="20"/>
      <c r="HL54" s="20">
        <v>71.05</v>
      </c>
      <c r="HM54" s="20"/>
      <c r="HN54" s="20">
        <v>71.05</v>
      </c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</row>
    <row r="55" spans="1:255" x14ac:dyDescent="0.2">
      <c r="A55" s="79"/>
      <c r="B55" s="80"/>
      <c r="C55" s="80" t="s">
        <v>409</v>
      </c>
      <c r="D55" s="81"/>
      <c r="E55" s="82">
        <v>121</v>
      </c>
      <c r="F55" s="83" t="s">
        <v>410</v>
      </c>
      <c r="G55" s="84"/>
      <c r="H55" s="85">
        <v>45.38</v>
      </c>
      <c r="I55" s="85">
        <v>1588.13</v>
      </c>
      <c r="J55" s="87">
        <v>1.21</v>
      </c>
      <c r="K55" s="86">
        <v>53027.5</v>
      </c>
      <c r="O55" s="20"/>
      <c r="P55" s="20"/>
      <c r="Q55" s="20"/>
      <c r="R55" s="20"/>
      <c r="S55" s="20"/>
      <c r="T55" s="20">
        <v>1588.13</v>
      </c>
      <c r="U55" s="20">
        <v>53027.5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>
        <v>1</v>
      </c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>
        <v>1588.13</v>
      </c>
      <c r="DR55" s="20"/>
      <c r="DS55" s="20">
        <v>53027.5</v>
      </c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>
        <v>1588.13</v>
      </c>
      <c r="GZ55" s="20"/>
      <c r="HA55" s="20"/>
      <c r="HB55" s="20">
        <v>1588.13</v>
      </c>
      <c r="HC55" s="20"/>
      <c r="HD55" s="20"/>
      <c r="HE55" s="20"/>
      <c r="HF55" s="20">
        <v>1588.13</v>
      </c>
      <c r="HG55" s="20"/>
      <c r="HH55" s="20"/>
      <c r="HI55" s="20"/>
      <c r="HJ55" s="20"/>
      <c r="HK55" s="20"/>
      <c r="HL55" s="20">
        <v>1588.13</v>
      </c>
      <c r="HM55" s="20"/>
      <c r="HN55" s="20">
        <v>1588.13</v>
      </c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</row>
    <row r="56" spans="1:255" x14ac:dyDescent="0.2">
      <c r="A56" s="79"/>
      <c r="B56" s="80"/>
      <c r="C56" s="80" t="s">
        <v>411</v>
      </c>
      <c r="D56" s="81"/>
      <c r="E56" s="82">
        <v>72</v>
      </c>
      <c r="F56" s="83" t="s">
        <v>410</v>
      </c>
      <c r="G56" s="84"/>
      <c r="H56" s="85">
        <v>27</v>
      </c>
      <c r="I56" s="85">
        <v>945</v>
      </c>
      <c r="J56" s="87">
        <v>0.72</v>
      </c>
      <c r="K56" s="86">
        <v>31553.55</v>
      </c>
      <c r="O56" s="20"/>
      <c r="P56" s="20"/>
      <c r="Q56" s="20"/>
      <c r="R56" s="20"/>
      <c r="S56" s="20"/>
      <c r="T56" s="20">
        <v>945</v>
      </c>
      <c r="U56" s="20">
        <v>31553.55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>
        <v>1</v>
      </c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>
        <v>945</v>
      </c>
      <c r="DR56" s="20"/>
      <c r="DS56" s="20">
        <v>31553.55</v>
      </c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>
        <v>945</v>
      </c>
      <c r="HA56" s="20"/>
      <c r="HB56" s="20">
        <v>945</v>
      </c>
      <c r="HC56" s="20"/>
      <c r="HD56" s="20"/>
      <c r="HE56" s="20"/>
      <c r="HF56" s="20">
        <v>945</v>
      </c>
      <c r="HG56" s="20"/>
      <c r="HH56" s="20"/>
      <c r="HI56" s="20"/>
      <c r="HJ56" s="20"/>
      <c r="HK56" s="20"/>
      <c r="HL56" s="20">
        <v>945</v>
      </c>
      <c r="HM56" s="20"/>
      <c r="HN56" s="20">
        <v>945</v>
      </c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</row>
    <row r="57" spans="1:255" x14ac:dyDescent="0.2">
      <c r="A57" s="71"/>
      <c r="B57" s="72"/>
      <c r="C57" s="72" t="s">
        <v>412</v>
      </c>
      <c r="D57" s="73" t="s">
        <v>413</v>
      </c>
      <c r="E57" s="74">
        <v>3.65</v>
      </c>
      <c r="F57" s="75"/>
      <c r="G57" s="76" t="s">
        <v>26</v>
      </c>
      <c r="H57" s="75">
        <v>3.83</v>
      </c>
      <c r="I57" s="88">
        <v>134.13749999999999</v>
      </c>
      <c r="J57" s="77"/>
      <c r="K57" s="78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</row>
    <row r="58" spans="1:255" ht="24" x14ac:dyDescent="0.2">
      <c r="A58" s="97" t="s">
        <v>34</v>
      </c>
      <c r="B58" s="98" t="s">
        <v>35</v>
      </c>
      <c r="C58" s="99" t="s">
        <v>414</v>
      </c>
      <c r="D58" s="100" t="s">
        <v>37</v>
      </c>
      <c r="E58" s="101">
        <v>35</v>
      </c>
      <c r="F58" s="102">
        <v>3477.8999999999996</v>
      </c>
      <c r="G58" s="65"/>
      <c r="H58" s="102">
        <v>3477.9</v>
      </c>
      <c r="I58" s="103">
        <v>19857.5</v>
      </c>
      <c r="J58" s="66">
        <v>6.13</v>
      </c>
      <c r="K58" s="104">
        <v>121726.5</v>
      </c>
      <c r="L58" s="20"/>
      <c r="M58" s="20"/>
      <c r="N58" s="20"/>
      <c r="O58" s="20"/>
      <c r="P58" s="20"/>
      <c r="Q58" s="20"/>
      <c r="R58" s="20"/>
      <c r="S58" s="20"/>
      <c r="T58" s="20">
        <v>19857.5</v>
      </c>
      <c r="U58" s="20">
        <v>121726.5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>
        <v>3</v>
      </c>
      <c r="CW58" s="20"/>
      <c r="CX58" s="20"/>
      <c r="CY58" s="20"/>
      <c r="CZ58" s="20"/>
      <c r="DA58" s="20"/>
      <c r="DB58" s="20"/>
      <c r="DC58" s="20"/>
      <c r="DD58" s="20"/>
      <c r="DE58" s="20"/>
      <c r="DF58" s="20">
        <v>121726.5</v>
      </c>
      <c r="DG58" s="20"/>
      <c r="DH58" s="20"/>
      <c r="DI58" s="20"/>
      <c r="DJ58" s="20"/>
      <c r="DK58" s="20"/>
      <c r="DL58" s="20"/>
      <c r="DM58" s="20"/>
      <c r="DN58" s="20">
        <v>19857.5</v>
      </c>
      <c r="DO58" s="20"/>
      <c r="DP58" s="20">
        <v>121726.5</v>
      </c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>
        <v>19857.5</v>
      </c>
      <c r="GO58" s="20"/>
      <c r="GP58" s="20">
        <v>19857.5</v>
      </c>
      <c r="GQ58" s="20"/>
      <c r="GR58" s="20"/>
      <c r="GS58" s="20"/>
      <c r="GT58" s="20">
        <v>19857.5</v>
      </c>
      <c r="GU58" s="20"/>
      <c r="GV58" s="20">
        <v>19857.5</v>
      </c>
      <c r="GW58" s="20"/>
      <c r="GX58" s="20"/>
      <c r="GY58" s="20"/>
      <c r="GZ58" s="20"/>
      <c r="HA58" s="20"/>
      <c r="HB58" s="20"/>
      <c r="HC58" s="20"/>
      <c r="HD58" s="20">
        <v>19857.5</v>
      </c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>
        <v>19857.5</v>
      </c>
      <c r="HS58" s="20"/>
      <c r="HT58" s="20"/>
      <c r="HU58" s="20"/>
      <c r="HV58" s="20"/>
      <c r="HW58" s="20"/>
      <c r="HX58" s="20"/>
      <c r="HY58" s="20"/>
      <c r="HZ58" s="20">
        <v>19857.5</v>
      </c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</row>
    <row r="59" spans="1:255" x14ac:dyDescent="0.2">
      <c r="A59" s="89"/>
      <c r="B59" s="96" t="s">
        <v>415</v>
      </c>
      <c r="C59" s="96" t="s">
        <v>416</v>
      </c>
      <c r="D59" s="29"/>
      <c r="E59" s="29"/>
      <c r="F59" s="29"/>
      <c r="G59" s="29"/>
      <c r="H59" s="29"/>
      <c r="I59" s="29"/>
      <c r="J59" s="29"/>
      <c r="K59" s="90"/>
    </row>
    <row r="60" spans="1:255" ht="13.5" thickBot="1" x14ac:dyDescent="0.25">
      <c r="A60" s="107"/>
      <c r="B60" s="108"/>
      <c r="C60" s="108" t="s">
        <v>417</v>
      </c>
      <c r="D60" s="108"/>
      <c r="E60" s="108"/>
      <c r="F60" s="108"/>
      <c r="G60" s="108"/>
      <c r="H60" s="221">
        <v>19857.5</v>
      </c>
      <c r="I60" s="222"/>
      <c r="J60" s="221">
        <v>121726.5</v>
      </c>
      <c r="K60" s="223"/>
      <c r="L60" s="95"/>
      <c r="M60" s="95"/>
      <c r="N60" s="95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</row>
    <row r="61" spans="1:255" x14ac:dyDescent="0.2">
      <c r="A61" s="106"/>
      <c r="B61" s="105"/>
      <c r="C61" s="105" t="s">
        <v>418</v>
      </c>
      <c r="D61" s="105"/>
      <c r="E61" s="105"/>
      <c r="F61" s="105"/>
      <c r="G61" s="105"/>
      <c r="H61" s="224">
        <v>23995.38</v>
      </c>
      <c r="I61" s="225"/>
      <c r="J61" s="224">
        <v>253268.44999999998</v>
      </c>
      <c r="K61" s="226"/>
      <c r="O61" s="20"/>
      <c r="P61" s="20"/>
      <c r="Q61" s="20"/>
      <c r="R61" s="20">
        <v>23995.38</v>
      </c>
      <c r="S61" s="20">
        <v>253268.44999999998</v>
      </c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>
        <v>23995.38</v>
      </c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</row>
    <row r="62" spans="1:255" x14ac:dyDescent="0.2">
      <c r="A62" s="70"/>
      <c r="B62" s="69"/>
      <c r="C62" s="69"/>
      <c r="D62" s="69"/>
      <c r="E62" s="69"/>
      <c r="F62" s="69"/>
      <c r="G62" s="69"/>
      <c r="H62" s="218"/>
      <c r="I62" s="219"/>
      <c r="J62" s="218"/>
      <c r="K62" s="220"/>
    </row>
    <row r="63" spans="1:255" ht="24" x14ac:dyDescent="0.2">
      <c r="A63" s="109">
        <v>2</v>
      </c>
      <c r="B63" s="116" t="s">
        <v>21</v>
      </c>
      <c r="C63" s="110" t="s">
        <v>404</v>
      </c>
      <c r="D63" s="111" t="s">
        <v>23</v>
      </c>
      <c r="E63" s="112">
        <v>25</v>
      </c>
      <c r="F63" s="113">
        <v>43.76</v>
      </c>
      <c r="G63" s="117" t="s">
        <v>6</v>
      </c>
      <c r="H63" s="113"/>
      <c r="I63" s="114">
        <v>2904.88</v>
      </c>
      <c r="J63" s="92"/>
      <c r="K63" s="115">
        <v>93496.19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</row>
    <row r="64" spans="1:255" x14ac:dyDescent="0.2">
      <c r="A64" s="60"/>
      <c r="B64" s="61"/>
      <c r="C64" s="61" t="s">
        <v>405</v>
      </c>
      <c r="D64" s="62"/>
      <c r="E64" s="63"/>
      <c r="F64" s="64">
        <v>35.11</v>
      </c>
      <c r="G64" s="65" t="s">
        <v>26</v>
      </c>
      <c r="H64" s="64">
        <v>36.869999999999997</v>
      </c>
      <c r="I64" s="64">
        <v>921.75</v>
      </c>
      <c r="J64" s="66">
        <v>33.39</v>
      </c>
      <c r="K64" s="67">
        <v>30777.23</v>
      </c>
      <c r="O64" s="20"/>
      <c r="P64" s="20"/>
      <c r="Q64" s="20"/>
      <c r="R64" s="20"/>
      <c r="S64" s="20"/>
      <c r="T64" s="20">
        <v>921.75</v>
      </c>
      <c r="U64" s="20">
        <v>30777.23</v>
      </c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>
        <v>1</v>
      </c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>
        <v>30777.23</v>
      </c>
      <c r="DH64" s="20">
        <v>1</v>
      </c>
      <c r="DI64" s="20"/>
      <c r="DJ64" s="20"/>
      <c r="DK64" s="20"/>
      <c r="DL64" s="20"/>
      <c r="DM64" s="20"/>
      <c r="DN64" s="20"/>
      <c r="DO64" s="20"/>
      <c r="DP64" s="20"/>
      <c r="DQ64" s="20">
        <v>921.75</v>
      </c>
      <c r="DR64" s="20"/>
      <c r="DS64" s="20">
        <v>30777.23</v>
      </c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>
        <v>921.75</v>
      </c>
      <c r="GK64" s="20">
        <v>921.75</v>
      </c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>
        <v>921.75</v>
      </c>
      <c r="HC64" s="20"/>
      <c r="HD64" s="20"/>
      <c r="HE64" s="20"/>
      <c r="HF64" s="20">
        <v>921.75</v>
      </c>
      <c r="HG64" s="20"/>
      <c r="HH64" s="20"/>
      <c r="HI64" s="20"/>
      <c r="HJ64" s="20"/>
      <c r="HK64" s="20"/>
      <c r="HL64" s="20">
        <v>921.75</v>
      </c>
      <c r="HM64" s="20"/>
      <c r="HN64" s="20">
        <v>921.75</v>
      </c>
      <c r="HO64" s="20"/>
      <c r="HP64" s="20"/>
      <c r="HQ64" s="20"/>
      <c r="HR64" s="20"/>
      <c r="HS64" s="20"/>
      <c r="HT64" s="20"/>
      <c r="HU64" s="20"/>
      <c r="HV64" s="20"/>
      <c r="HW64" s="20"/>
      <c r="HX64" s="20">
        <v>921.75</v>
      </c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</row>
    <row r="65" spans="1:255" x14ac:dyDescent="0.2">
      <c r="A65" s="71"/>
      <c r="B65" s="72"/>
      <c r="C65" s="72" t="s">
        <v>406</v>
      </c>
      <c r="D65" s="73"/>
      <c r="E65" s="74"/>
      <c r="F65" s="75">
        <v>6.62</v>
      </c>
      <c r="G65" s="76" t="s">
        <v>26</v>
      </c>
      <c r="H65" s="75">
        <v>6.95</v>
      </c>
      <c r="I65" s="75">
        <v>173.75</v>
      </c>
      <c r="J65" s="77">
        <v>13.26</v>
      </c>
      <c r="K65" s="78">
        <v>2303.9299999999998</v>
      </c>
      <c r="O65" s="20"/>
      <c r="P65" s="20"/>
      <c r="Q65" s="20"/>
      <c r="R65" s="20"/>
      <c r="S65" s="20"/>
      <c r="T65" s="20">
        <v>173.75</v>
      </c>
      <c r="U65" s="20">
        <v>2303.9299999999998</v>
      </c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>
        <v>1</v>
      </c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>
        <v>173.75</v>
      </c>
      <c r="DR65" s="20"/>
      <c r="DS65" s="20">
        <v>2303.9299999999998</v>
      </c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>
        <v>173.75</v>
      </c>
      <c r="GK65" s="20"/>
      <c r="GL65" s="20">
        <v>173.75</v>
      </c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>
        <v>173.75</v>
      </c>
      <c r="HC65" s="20"/>
      <c r="HD65" s="20"/>
      <c r="HE65" s="20"/>
      <c r="HF65" s="20">
        <v>173.75</v>
      </c>
      <c r="HG65" s="20"/>
      <c r="HH65" s="20"/>
      <c r="HI65" s="20"/>
      <c r="HJ65" s="20"/>
      <c r="HK65" s="20"/>
      <c r="HL65" s="20">
        <v>173.75</v>
      </c>
      <c r="HM65" s="20"/>
      <c r="HN65" s="20">
        <v>173.75</v>
      </c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</row>
    <row r="66" spans="1:255" x14ac:dyDescent="0.2">
      <c r="A66" s="71"/>
      <c r="B66" s="72"/>
      <c r="C66" s="72" t="s">
        <v>407</v>
      </c>
      <c r="D66" s="73"/>
      <c r="E66" s="74"/>
      <c r="F66" s="75">
        <v>0.6</v>
      </c>
      <c r="G66" s="76" t="s">
        <v>26</v>
      </c>
      <c r="H66" s="75">
        <v>0.63</v>
      </c>
      <c r="I66" s="75">
        <v>15.75</v>
      </c>
      <c r="J66" s="77">
        <v>33.39</v>
      </c>
      <c r="K66" s="78">
        <v>525.89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>
        <v>15.75</v>
      </c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>
        <v>15.75</v>
      </c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</row>
    <row r="67" spans="1:255" x14ac:dyDescent="0.2">
      <c r="A67" s="71"/>
      <c r="B67" s="72"/>
      <c r="C67" s="72" t="s">
        <v>408</v>
      </c>
      <c r="D67" s="73"/>
      <c r="E67" s="74"/>
      <c r="F67" s="75">
        <v>2.0299999999999998</v>
      </c>
      <c r="G67" s="76"/>
      <c r="H67" s="75">
        <v>2.0299999999999998</v>
      </c>
      <c r="I67" s="75">
        <v>50.75</v>
      </c>
      <c r="J67" s="77">
        <v>9.11</v>
      </c>
      <c r="K67" s="78">
        <v>462.33</v>
      </c>
      <c r="O67" s="20"/>
      <c r="P67" s="20"/>
      <c r="Q67" s="20"/>
      <c r="R67" s="20"/>
      <c r="S67" s="20"/>
      <c r="T67" s="20">
        <v>50.75</v>
      </c>
      <c r="U67" s="20">
        <v>462.33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>
        <v>1</v>
      </c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>
        <v>50.75</v>
      </c>
      <c r="DL67" s="20"/>
      <c r="DM67" s="20">
        <v>462.33</v>
      </c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>
        <v>50.75</v>
      </c>
      <c r="GK67" s="20"/>
      <c r="GL67" s="20"/>
      <c r="GM67" s="20"/>
      <c r="GN67" s="20">
        <v>50.75</v>
      </c>
      <c r="GO67" s="20"/>
      <c r="GP67" s="20">
        <v>50.75</v>
      </c>
      <c r="GQ67" s="20">
        <v>50.75</v>
      </c>
      <c r="GR67" s="20"/>
      <c r="GS67" s="20">
        <v>50.75</v>
      </c>
      <c r="GT67" s="20"/>
      <c r="GU67" s="20"/>
      <c r="GV67" s="20"/>
      <c r="GW67" s="20">
        <v>0</v>
      </c>
      <c r="GX67" s="20">
        <v>0</v>
      </c>
      <c r="GY67" s="20"/>
      <c r="GZ67" s="20"/>
      <c r="HA67" s="20"/>
      <c r="HB67" s="20">
        <v>50.75</v>
      </c>
      <c r="HC67" s="20"/>
      <c r="HD67" s="20"/>
      <c r="HE67" s="20"/>
      <c r="HF67" s="20">
        <v>50.75</v>
      </c>
      <c r="HG67" s="20"/>
      <c r="HH67" s="20"/>
      <c r="HI67" s="20"/>
      <c r="HJ67" s="20"/>
      <c r="HK67" s="20"/>
      <c r="HL67" s="20">
        <v>50.75</v>
      </c>
      <c r="HM67" s="20"/>
      <c r="HN67" s="20">
        <v>50.75</v>
      </c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</row>
    <row r="68" spans="1:255" x14ac:dyDescent="0.2">
      <c r="A68" s="79"/>
      <c r="B68" s="80"/>
      <c r="C68" s="80" t="s">
        <v>409</v>
      </c>
      <c r="D68" s="81"/>
      <c r="E68" s="82">
        <v>121</v>
      </c>
      <c r="F68" s="83" t="s">
        <v>410</v>
      </c>
      <c r="G68" s="84"/>
      <c r="H68" s="85">
        <v>45.38</v>
      </c>
      <c r="I68" s="85">
        <v>1134.3800000000001</v>
      </c>
      <c r="J68" s="87">
        <v>1.21</v>
      </c>
      <c r="K68" s="86">
        <v>37876.78</v>
      </c>
      <c r="O68" s="20"/>
      <c r="P68" s="20"/>
      <c r="Q68" s="20"/>
      <c r="R68" s="20"/>
      <c r="S68" s="20"/>
      <c r="T68" s="20">
        <v>1134.3800000000001</v>
      </c>
      <c r="U68" s="20">
        <v>37876.78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>
        <v>1</v>
      </c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>
        <v>1134.3800000000001</v>
      </c>
      <c r="DR68" s="20"/>
      <c r="DS68" s="20">
        <v>37876.78</v>
      </c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>
        <v>1134.3800000000001</v>
      </c>
      <c r="GZ68" s="20"/>
      <c r="HA68" s="20"/>
      <c r="HB68" s="20">
        <v>1134.3800000000001</v>
      </c>
      <c r="HC68" s="20"/>
      <c r="HD68" s="20"/>
      <c r="HE68" s="20"/>
      <c r="HF68" s="20">
        <v>1134.3800000000001</v>
      </c>
      <c r="HG68" s="20"/>
      <c r="HH68" s="20"/>
      <c r="HI68" s="20"/>
      <c r="HJ68" s="20"/>
      <c r="HK68" s="20"/>
      <c r="HL68" s="20">
        <v>1134.3800000000001</v>
      </c>
      <c r="HM68" s="20"/>
      <c r="HN68" s="20">
        <v>1134.3800000000001</v>
      </c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</row>
    <row r="69" spans="1:255" x14ac:dyDescent="0.2">
      <c r="A69" s="79"/>
      <c r="B69" s="80"/>
      <c r="C69" s="80" t="s">
        <v>411</v>
      </c>
      <c r="D69" s="81"/>
      <c r="E69" s="82">
        <v>72</v>
      </c>
      <c r="F69" s="83" t="s">
        <v>410</v>
      </c>
      <c r="G69" s="84"/>
      <c r="H69" s="85">
        <v>27</v>
      </c>
      <c r="I69" s="85">
        <v>675</v>
      </c>
      <c r="J69" s="87">
        <v>0.72</v>
      </c>
      <c r="K69" s="86">
        <v>22538.25</v>
      </c>
      <c r="O69" s="20"/>
      <c r="P69" s="20"/>
      <c r="Q69" s="20"/>
      <c r="R69" s="20"/>
      <c r="S69" s="20"/>
      <c r="T69" s="20">
        <v>675</v>
      </c>
      <c r="U69" s="20">
        <v>22538.25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>
        <v>1</v>
      </c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>
        <v>675</v>
      </c>
      <c r="DR69" s="20"/>
      <c r="DS69" s="20">
        <v>22538.25</v>
      </c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>
        <v>675</v>
      </c>
      <c r="HA69" s="20"/>
      <c r="HB69" s="20">
        <v>675</v>
      </c>
      <c r="HC69" s="20"/>
      <c r="HD69" s="20"/>
      <c r="HE69" s="20"/>
      <c r="HF69" s="20">
        <v>675</v>
      </c>
      <c r="HG69" s="20"/>
      <c r="HH69" s="20"/>
      <c r="HI69" s="20"/>
      <c r="HJ69" s="20"/>
      <c r="HK69" s="20"/>
      <c r="HL69" s="20">
        <v>675</v>
      </c>
      <c r="HM69" s="20"/>
      <c r="HN69" s="20">
        <v>675</v>
      </c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</row>
    <row r="70" spans="1:255" x14ac:dyDescent="0.2">
      <c r="A70" s="71"/>
      <c r="B70" s="72"/>
      <c r="C70" s="72" t="s">
        <v>412</v>
      </c>
      <c r="D70" s="73" t="s">
        <v>413</v>
      </c>
      <c r="E70" s="74">
        <v>3.65</v>
      </c>
      <c r="F70" s="75"/>
      <c r="G70" s="76" t="s">
        <v>26</v>
      </c>
      <c r="H70" s="75">
        <v>3.83</v>
      </c>
      <c r="I70" s="88">
        <v>95.8125</v>
      </c>
      <c r="J70" s="77"/>
      <c r="K70" s="78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</row>
    <row r="71" spans="1:255" ht="24" x14ac:dyDescent="0.2">
      <c r="A71" s="97" t="s">
        <v>46</v>
      </c>
      <c r="B71" s="98" t="s">
        <v>35</v>
      </c>
      <c r="C71" s="99" t="s">
        <v>419</v>
      </c>
      <c r="D71" s="100" t="s">
        <v>37</v>
      </c>
      <c r="E71" s="101">
        <v>25</v>
      </c>
      <c r="F71" s="102">
        <v>4347.3900000000003</v>
      </c>
      <c r="G71" s="65"/>
      <c r="H71" s="102">
        <v>4347.3900000000003</v>
      </c>
      <c r="I71" s="103">
        <v>17729.98</v>
      </c>
      <c r="J71" s="66">
        <v>6.13</v>
      </c>
      <c r="K71" s="104">
        <v>108684.75</v>
      </c>
      <c r="L71" s="20"/>
      <c r="M71" s="20"/>
      <c r="N71" s="20"/>
      <c r="O71" s="20"/>
      <c r="P71" s="20"/>
      <c r="Q71" s="20"/>
      <c r="R71" s="20"/>
      <c r="S71" s="20"/>
      <c r="T71" s="20">
        <v>17729.98</v>
      </c>
      <c r="U71" s="20">
        <v>108684.75</v>
      </c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>
        <v>3</v>
      </c>
      <c r="CW71" s="20"/>
      <c r="CX71" s="20"/>
      <c r="CY71" s="20"/>
      <c r="CZ71" s="20"/>
      <c r="DA71" s="20"/>
      <c r="DB71" s="20"/>
      <c r="DC71" s="20"/>
      <c r="DD71" s="20"/>
      <c r="DE71" s="20"/>
      <c r="DF71" s="20">
        <v>108684.75</v>
      </c>
      <c r="DG71" s="20"/>
      <c r="DH71" s="20"/>
      <c r="DI71" s="20"/>
      <c r="DJ71" s="20"/>
      <c r="DK71" s="20"/>
      <c r="DL71" s="20"/>
      <c r="DM71" s="20"/>
      <c r="DN71" s="20">
        <v>17729.98</v>
      </c>
      <c r="DO71" s="20"/>
      <c r="DP71" s="20">
        <v>108684.75</v>
      </c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>
        <v>17729.98</v>
      </c>
      <c r="GO71" s="20"/>
      <c r="GP71" s="20">
        <v>17729.98</v>
      </c>
      <c r="GQ71" s="20"/>
      <c r="GR71" s="20"/>
      <c r="GS71" s="20"/>
      <c r="GT71" s="20">
        <v>17729.98</v>
      </c>
      <c r="GU71" s="20"/>
      <c r="GV71" s="20">
        <v>17729.98</v>
      </c>
      <c r="GW71" s="20"/>
      <c r="GX71" s="20"/>
      <c r="GY71" s="20"/>
      <c r="GZ71" s="20"/>
      <c r="HA71" s="20"/>
      <c r="HB71" s="20"/>
      <c r="HC71" s="20"/>
      <c r="HD71" s="20">
        <v>17729.98</v>
      </c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>
        <v>17729.98</v>
      </c>
      <c r="HS71" s="20"/>
      <c r="HT71" s="20"/>
      <c r="HU71" s="20"/>
      <c r="HV71" s="20"/>
      <c r="HW71" s="20"/>
      <c r="HX71" s="20"/>
      <c r="HY71" s="20"/>
      <c r="HZ71" s="20">
        <v>17729.98</v>
      </c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</row>
    <row r="72" spans="1:255" x14ac:dyDescent="0.2">
      <c r="A72" s="89"/>
      <c r="B72" s="96" t="s">
        <v>415</v>
      </c>
      <c r="C72" s="96" t="s">
        <v>420</v>
      </c>
      <c r="D72" s="29"/>
      <c r="E72" s="29"/>
      <c r="F72" s="29"/>
      <c r="G72" s="29"/>
      <c r="H72" s="29"/>
      <c r="I72" s="29"/>
      <c r="J72" s="29"/>
      <c r="K72" s="90"/>
    </row>
    <row r="73" spans="1:255" ht="13.5" thickBot="1" x14ac:dyDescent="0.25">
      <c r="A73" s="107"/>
      <c r="B73" s="108"/>
      <c r="C73" s="108" t="s">
        <v>417</v>
      </c>
      <c r="D73" s="108"/>
      <c r="E73" s="108"/>
      <c r="F73" s="108"/>
      <c r="G73" s="108"/>
      <c r="H73" s="221">
        <v>17729.98</v>
      </c>
      <c r="I73" s="222"/>
      <c r="J73" s="221">
        <v>108684.75</v>
      </c>
      <c r="K73" s="223"/>
      <c r="L73" s="95"/>
      <c r="M73" s="95"/>
      <c r="N73" s="95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</row>
    <row r="74" spans="1:255" x14ac:dyDescent="0.2">
      <c r="A74" s="106"/>
      <c r="B74" s="105"/>
      <c r="C74" s="105" t="s">
        <v>418</v>
      </c>
      <c r="D74" s="105"/>
      <c r="E74" s="105"/>
      <c r="F74" s="105"/>
      <c r="G74" s="105"/>
      <c r="H74" s="224">
        <v>20685.61</v>
      </c>
      <c r="I74" s="225"/>
      <c r="J74" s="224">
        <v>202643.27</v>
      </c>
      <c r="K74" s="226"/>
      <c r="O74" s="20"/>
      <c r="P74" s="20"/>
      <c r="Q74" s="20"/>
      <c r="R74" s="20">
        <v>20685.61</v>
      </c>
      <c r="S74" s="20">
        <v>202643.27</v>
      </c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>
        <v>20685.61</v>
      </c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</row>
    <row r="75" spans="1:255" x14ac:dyDescent="0.2">
      <c r="A75" s="70"/>
      <c r="B75" s="69"/>
      <c r="C75" s="69"/>
      <c r="D75" s="69"/>
      <c r="E75" s="69"/>
      <c r="F75" s="69"/>
      <c r="G75" s="69"/>
      <c r="H75" s="218"/>
      <c r="I75" s="219"/>
      <c r="J75" s="218"/>
      <c r="K75" s="220"/>
    </row>
    <row r="76" spans="1:255" ht="47.25" x14ac:dyDescent="0.2">
      <c r="A76" s="109">
        <v>3</v>
      </c>
      <c r="B76" s="116" t="s">
        <v>51</v>
      </c>
      <c r="C76" s="110" t="s">
        <v>421</v>
      </c>
      <c r="D76" s="111" t="s">
        <v>23</v>
      </c>
      <c r="E76" s="112">
        <v>195</v>
      </c>
      <c r="F76" s="113">
        <v>45.75</v>
      </c>
      <c r="G76" s="117" t="s">
        <v>6</v>
      </c>
      <c r="H76" s="113"/>
      <c r="I76" s="114">
        <v>6110.3799999999992</v>
      </c>
      <c r="J76" s="92"/>
      <c r="K76" s="115">
        <v>197941.41</v>
      </c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</row>
    <row r="77" spans="1:255" x14ac:dyDescent="0.2">
      <c r="A77" s="60"/>
      <c r="B77" s="61"/>
      <c r="C77" s="61" t="s">
        <v>405</v>
      </c>
      <c r="D77" s="62"/>
      <c r="E77" s="63"/>
      <c r="F77" s="64">
        <v>9.6</v>
      </c>
      <c r="G77" s="65" t="s">
        <v>26</v>
      </c>
      <c r="H77" s="64">
        <v>10.08</v>
      </c>
      <c r="I77" s="64">
        <v>1965.6</v>
      </c>
      <c r="J77" s="66">
        <v>33.39</v>
      </c>
      <c r="K77" s="67">
        <v>65631.38</v>
      </c>
      <c r="O77" s="20"/>
      <c r="P77" s="20"/>
      <c r="Q77" s="20"/>
      <c r="R77" s="20"/>
      <c r="S77" s="20"/>
      <c r="T77" s="20">
        <v>1965.6</v>
      </c>
      <c r="U77" s="20">
        <v>65631.38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>
        <v>1</v>
      </c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>
        <v>65631.38</v>
      </c>
      <c r="DH77" s="20">
        <v>1</v>
      </c>
      <c r="DI77" s="20"/>
      <c r="DJ77" s="20"/>
      <c r="DK77" s="20"/>
      <c r="DL77" s="20"/>
      <c r="DM77" s="20"/>
      <c r="DN77" s="20"/>
      <c r="DO77" s="20"/>
      <c r="DP77" s="20"/>
      <c r="DQ77" s="20">
        <v>1965.6</v>
      </c>
      <c r="DR77" s="20"/>
      <c r="DS77" s="20">
        <v>65631.38</v>
      </c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>
        <v>1965.6</v>
      </c>
      <c r="GK77" s="20">
        <v>1965.6</v>
      </c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>
        <v>1965.6</v>
      </c>
      <c r="HC77" s="20"/>
      <c r="HD77" s="20"/>
      <c r="HE77" s="20"/>
      <c r="HF77" s="20">
        <v>1965.6</v>
      </c>
      <c r="HG77" s="20"/>
      <c r="HH77" s="20"/>
      <c r="HI77" s="20"/>
      <c r="HJ77" s="20"/>
      <c r="HK77" s="20"/>
      <c r="HL77" s="20">
        <v>1965.6</v>
      </c>
      <c r="HM77" s="20"/>
      <c r="HN77" s="20">
        <v>1965.6</v>
      </c>
      <c r="HO77" s="20"/>
      <c r="HP77" s="20"/>
      <c r="HQ77" s="20"/>
      <c r="HR77" s="20"/>
      <c r="HS77" s="20"/>
      <c r="HT77" s="20"/>
      <c r="HU77" s="20"/>
      <c r="HV77" s="20"/>
      <c r="HW77" s="20"/>
      <c r="HX77" s="20">
        <v>1965.6</v>
      </c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</row>
    <row r="78" spans="1:255" x14ac:dyDescent="0.2">
      <c r="A78" s="71"/>
      <c r="B78" s="72"/>
      <c r="C78" s="72" t="s">
        <v>406</v>
      </c>
      <c r="D78" s="73"/>
      <c r="E78" s="74"/>
      <c r="F78" s="75">
        <v>1.47</v>
      </c>
      <c r="G78" s="76" t="s">
        <v>26</v>
      </c>
      <c r="H78" s="75">
        <v>1.55</v>
      </c>
      <c r="I78" s="75">
        <v>302.25</v>
      </c>
      <c r="J78" s="77">
        <v>13.26</v>
      </c>
      <c r="K78" s="78">
        <v>4007.84</v>
      </c>
      <c r="O78" s="20"/>
      <c r="P78" s="20"/>
      <c r="Q78" s="20"/>
      <c r="R78" s="20"/>
      <c r="S78" s="20"/>
      <c r="T78" s="20">
        <v>302.25</v>
      </c>
      <c r="U78" s="20">
        <v>4007.84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>
        <v>1</v>
      </c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>
        <v>302.25</v>
      </c>
      <c r="DR78" s="20"/>
      <c r="DS78" s="20">
        <v>4007.84</v>
      </c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>
        <v>302.25</v>
      </c>
      <c r="GK78" s="20"/>
      <c r="GL78" s="20">
        <v>302.25</v>
      </c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>
        <v>302.25</v>
      </c>
      <c r="HC78" s="20"/>
      <c r="HD78" s="20"/>
      <c r="HE78" s="20"/>
      <c r="HF78" s="20">
        <v>302.25</v>
      </c>
      <c r="HG78" s="20"/>
      <c r="HH78" s="20"/>
      <c r="HI78" s="20"/>
      <c r="HJ78" s="20"/>
      <c r="HK78" s="20"/>
      <c r="HL78" s="20">
        <v>302.25</v>
      </c>
      <c r="HM78" s="20"/>
      <c r="HN78" s="20">
        <v>302.25</v>
      </c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</row>
    <row r="79" spans="1:255" x14ac:dyDescent="0.2">
      <c r="A79" s="71"/>
      <c r="B79" s="72"/>
      <c r="C79" s="72" t="s">
        <v>407</v>
      </c>
      <c r="D79" s="73"/>
      <c r="E79" s="74"/>
      <c r="F79" s="75">
        <v>0.12</v>
      </c>
      <c r="G79" s="76" t="s">
        <v>26</v>
      </c>
      <c r="H79" s="75">
        <v>0.13</v>
      </c>
      <c r="I79" s="75">
        <v>25.35</v>
      </c>
      <c r="J79" s="77">
        <v>33.39</v>
      </c>
      <c r="K79" s="78">
        <v>846.44</v>
      </c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>
        <v>25.35</v>
      </c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>
        <v>25.35</v>
      </c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</row>
    <row r="80" spans="1:255" x14ac:dyDescent="0.2">
      <c r="A80" s="71"/>
      <c r="B80" s="72"/>
      <c r="C80" s="72" t="s">
        <v>408</v>
      </c>
      <c r="D80" s="73"/>
      <c r="E80" s="74"/>
      <c r="F80" s="75">
        <v>34.68</v>
      </c>
      <c r="G80" s="76"/>
      <c r="H80" s="75">
        <v>34.68</v>
      </c>
      <c r="I80" s="75">
        <v>6762.6</v>
      </c>
      <c r="J80" s="77">
        <v>9.11</v>
      </c>
      <c r="K80" s="78">
        <v>61607.29</v>
      </c>
      <c r="O80" s="20"/>
      <c r="P80" s="20"/>
      <c r="Q80" s="20"/>
      <c r="R80" s="20"/>
      <c r="S80" s="20"/>
      <c r="T80" s="20">
        <v>6762.6</v>
      </c>
      <c r="U80" s="20">
        <v>61607.29</v>
      </c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>
        <v>1</v>
      </c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>
        <v>6762.6</v>
      </c>
      <c r="DL80" s="20"/>
      <c r="DM80" s="20">
        <v>61607.29</v>
      </c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>
        <v>6762.6</v>
      </c>
      <c r="GK80" s="20"/>
      <c r="GL80" s="20"/>
      <c r="GM80" s="20"/>
      <c r="GN80" s="20">
        <v>6762.6</v>
      </c>
      <c r="GO80" s="20"/>
      <c r="GP80" s="20">
        <v>6762.6</v>
      </c>
      <c r="GQ80" s="20">
        <v>6762.6</v>
      </c>
      <c r="GR80" s="20"/>
      <c r="GS80" s="20">
        <v>6762.6</v>
      </c>
      <c r="GT80" s="20"/>
      <c r="GU80" s="20"/>
      <c r="GV80" s="20"/>
      <c r="GW80" s="20">
        <v>0</v>
      </c>
      <c r="GX80" s="20">
        <v>0</v>
      </c>
      <c r="GY80" s="20"/>
      <c r="GZ80" s="20"/>
      <c r="HA80" s="20"/>
      <c r="HB80" s="20">
        <v>6762.6</v>
      </c>
      <c r="HC80" s="20"/>
      <c r="HD80" s="20"/>
      <c r="HE80" s="20"/>
      <c r="HF80" s="20">
        <v>6762.6</v>
      </c>
      <c r="HG80" s="20"/>
      <c r="HH80" s="20"/>
      <c r="HI80" s="20"/>
      <c r="HJ80" s="20"/>
      <c r="HK80" s="20"/>
      <c r="HL80" s="20">
        <v>6762.6</v>
      </c>
      <c r="HM80" s="20"/>
      <c r="HN80" s="20">
        <v>6762.6</v>
      </c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</row>
    <row r="81" spans="1:255" x14ac:dyDescent="0.2">
      <c r="A81" s="79"/>
      <c r="B81" s="80"/>
      <c r="C81" s="80" t="s">
        <v>409</v>
      </c>
      <c r="D81" s="81"/>
      <c r="E81" s="82">
        <v>121</v>
      </c>
      <c r="F81" s="83" t="s">
        <v>410</v>
      </c>
      <c r="G81" s="84"/>
      <c r="H81" s="85">
        <v>12.35</v>
      </c>
      <c r="I81" s="85">
        <v>2409.0500000000002</v>
      </c>
      <c r="J81" s="87">
        <v>1.21</v>
      </c>
      <c r="K81" s="86">
        <v>80438.16</v>
      </c>
      <c r="O81" s="20"/>
      <c r="P81" s="20"/>
      <c r="Q81" s="20"/>
      <c r="R81" s="20"/>
      <c r="S81" s="20"/>
      <c r="T81" s="20">
        <v>2409.0500000000002</v>
      </c>
      <c r="U81" s="20">
        <v>80438.16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>
        <v>1</v>
      </c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>
        <v>2409.0500000000002</v>
      </c>
      <c r="DR81" s="20"/>
      <c r="DS81" s="20">
        <v>80438.16</v>
      </c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>
        <v>2409.0500000000002</v>
      </c>
      <c r="GZ81" s="20"/>
      <c r="HA81" s="20"/>
      <c r="HB81" s="20">
        <v>2409.0500000000002</v>
      </c>
      <c r="HC81" s="20"/>
      <c r="HD81" s="20"/>
      <c r="HE81" s="20"/>
      <c r="HF81" s="20">
        <v>2409.0500000000002</v>
      </c>
      <c r="HG81" s="20"/>
      <c r="HH81" s="20"/>
      <c r="HI81" s="20"/>
      <c r="HJ81" s="20"/>
      <c r="HK81" s="20"/>
      <c r="HL81" s="20">
        <v>2409.0500000000002</v>
      </c>
      <c r="HM81" s="20"/>
      <c r="HN81" s="20">
        <v>2409.0500000000002</v>
      </c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</row>
    <row r="82" spans="1:255" x14ac:dyDescent="0.2">
      <c r="A82" s="79"/>
      <c r="B82" s="80"/>
      <c r="C82" s="80" t="s">
        <v>411</v>
      </c>
      <c r="D82" s="81"/>
      <c r="E82" s="82">
        <v>72</v>
      </c>
      <c r="F82" s="83" t="s">
        <v>410</v>
      </c>
      <c r="G82" s="84"/>
      <c r="H82" s="85">
        <v>7.35</v>
      </c>
      <c r="I82" s="85">
        <v>1433.48</v>
      </c>
      <c r="J82" s="87">
        <v>0.72</v>
      </c>
      <c r="K82" s="86">
        <v>47864.03</v>
      </c>
      <c r="O82" s="20"/>
      <c r="P82" s="20"/>
      <c r="Q82" s="20"/>
      <c r="R82" s="20"/>
      <c r="S82" s="20"/>
      <c r="T82" s="20">
        <v>1433.48</v>
      </c>
      <c r="U82" s="20">
        <v>47864.03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>
        <v>1</v>
      </c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>
        <v>1433.48</v>
      </c>
      <c r="DR82" s="20"/>
      <c r="DS82" s="20">
        <v>47864.03</v>
      </c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>
        <v>1433.48</v>
      </c>
      <c r="HA82" s="20"/>
      <c r="HB82" s="20">
        <v>1433.48</v>
      </c>
      <c r="HC82" s="20"/>
      <c r="HD82" s="20"/>
      <c r="HE82" s="20"/>
      <c r="HF82" s="20">
        <v>1433.48</v>
      </c>
      <c r="HG82" s="20"/>
      <c r="HH82" s="20"/>
      <c r="HI82" s="20"/>
      <c r="HJ82" s="20"/>
      <c r="HK82" s="20"/>
      <c r="HL82" s="20">
        <v>1433.48</v>
      </c>
      <c r="HM82" s="20"/>
      <c r="HN82" s="20">
        <v>1433.48</v>
      </c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</row>
    <row r="83" spans="1:255" x14ac:dyDescent="0.2">
      <c r="A83" s="71"/>
      <c r="B83" s="72"/>
      <c r="C83" s="72" t="s">
        <v>412</v>
      </c>
      <c r="D83" s="73" t="s">
        <v>413</v>
      </c>
      <c r="E83" s="74">
        <v>1.07</v>
      </c>
      <c r="F83" s="75"/>
      <c r="G83" s="76" t="s">
        <v>26</v>
      </c>
      <c r="H83" s="75">
        <v>1.1200000000000001</v>
      </c>
      <c r="I83" s="88">
        <v>219.08250000000001</v>
      </c>
      <c r="J83" s="77"/>
      <c r="K83" s="78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</row>
    <row r="84" spans="1:255" ht="24" x14ac:dyDescent="0.2">
      <c r="A84" s="125" t="s">
        <v>43</v>
      </c>
      <c r="B84" s="126" t="s">
        <v>54</v>
      </c>
      <c r="C84" s="127" t="s">
        <v>55</v>
      </c>
      <c r="D84" s="128" t="s">
        <v>56</v>
      </c>
      <c r="E84" s="129">
        <v>19.5</v>
      </c>
      <c r="F84" s="130">
        <v>1</v>
      </c>
      <c r="G84" s="65"/>
      <c r="H84" s="130">
        <v>1</v>
      </c>
      <c r="I84" s="130">
        <v>19.5</v>
      </c>
      <c r="J84" s="66">
        <v>9.11</v>
      </c>
      <c r="K84" s="131">
        <v>177.65</v>
      </c>
      <c r="L84" s="20"/>
      <c r="M84" s="20"/>
      <c r="N84" s="20"/>
      <c r="O84" s="20"/>
      <c r="P84" s="20"/>
      <c r="Q84" s="20"/>
      <c r="R84" s="20"/>
      <c r="S84" s="20"/>
      <c r="T84" s="20">
        <v>19.5</v>
      </c>
      <c r="U84" s="20">
        <v>177.65</v>
      </c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>
        <v>1</v>
      </c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>
        <v>19.5</v>
      </c>
      <c r="DL84" s="20"/>
      <c r="DM84" s="20">
        <v>177.65</v>
      </c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>
        <v>19.5</v>
      </c>
      <c r="GK84" s="20"/>
      <c r="GL84" s="20"/>
      <c r="GM84" s="20"/>
      <c r="GN84" s="20">
        <v>19.5</v>
      </c>
      <c r="GO84" s="20"/>
      <c r="GP84" s="20">
        <v>19.5</v>
      </c>
      <c r="GQ84" s="20">
        <v>19.5</v>
      </c>
      <c r="GR84" s="20"/>
      <c r="GS84" s="20">
        <v>19.5</v>
      </c>
      <c r="GT84" s="20"/>
      <c r="GU84" s="20"/>
      <c r="GV84" s="20"/>
      <c r="GW84" s="20"/>
      <c r="GX84" s="20"/>
      <c r="GY84" s="20"/>
      <c r="GZ84" s="20"/>
      <c r="HA84" s="20"/>
      <c r="HB84" s="20">
        <v>19.5</v>
      </c>
      <c r="HC84" s="20"/>
      <c r="HD84" s="20"/>
      <c r="HE84" s="20"/>
      <c r="HF84" s="20">
        <v>19.5</v>
      </c>
      <c r="HG84" s="20"/>
      <c r="HH84" s="20"/>
      <c r="HI84" s="20"/>
      <c r="HJ84" s="20"/>
      <c r="HK84" s="20"/>
      <c r="HL84" s="20">
        <v>19.5</v>
      </c>
      <c r="HM84" s="20"/>
      <c r="HN84" s="20">
        <v>19.5</v>
      </c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</row>
    <row r="85" spans="1:255" ht="24" x14ac:dyDescent="0.2">
      <c r="A85" s="125" t="s">
        <v>61</v>
      </c>
      <c r="B85" s="126" t="s">
        <v>62</v>
      </c>
      <c r="C85" s="127" t="s">
        <v>63</v>
      </c>
      <c r="D85" s="128" t="s">
        <v>64</v>
      </c>
      <c r="E85" s="129">
        <v>-3.9</v>
      </c>
      <c r="F85" s="130">
        <v>1539.5</v>
      </c>
      <c r="G85" s="65"/>
      <c r="H85" s="130">
        <v>1539.5</v>
      </c>
      <c r="I85" s="130">
        <v>-6004.05</v>
      </c>
      <c r="J85" s="66">
        <v>9.11</v>
      </c>
      <c r="K85" s="131">
        <v>-54696.9</v>
      </c>
      <c r="L85" s="20"/>
      <c r="M85" s="20"/>
      <c r="N85" s="20"/>
      <c r="O85" s="20"/>
      <c r="P85" s="20"/>
      <c r="Q85" s="20"/>
      <c r="R85" s="20"/>
      <c r="S85" s="20"/>
      <c r="T85" s="20">
        <v>-6004.05</v>
      </c>
      <c r="U85" s="20">
        <v>-54696.9</v>
      </c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>
        <v>1</v>
      </c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>
        <v>-6004.05</v>
      </c>
      <c r="DL85" s="20"/>
      <c r="DM85" s="20">
        <v>-54696.9</v>
      </c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>
        <v>-6004.05</v>
      </c>
      <c r="GK85" s="20"/>
      <c r="GL85" s="20"/>
      <c r="GM85" s="20"/>
      <c r="GN85" s="20">
        <v>-6004.05</v>
      </c>
      <c r="GO85" s="20"/>
      <c r="GP85" s="20">
        <v>-6004.05</v>
      </c>
      <c r="GQ85" s="20">
        <v>-6004.05</v>
      </c>
      <c r="GR85" s="20"/>
      <c r="GS85" s="20">
        <v>-6004.05</v>
      </c>
      <c r="GT85" s="20"/>
      <c r="GU85" s="20"/>
      <c r="GV85" s="20"/>
      <c r="GW85" s="20"/>
      <c r="GX85" s="20"/>
      <c r="GY85" s="20"/>
      <c r="GZ85" s="20"/>
      <c r="HA85" s="20"/>
      <c r="HB85" s="20">
        <v>-6004.05</v>
      </c>
      <c r="HC85" s="20"/>
      <c r="HD85" s="20"/>
      <c r="HE85" s="20"/>
      <c r="HF85" s="20">
        <v>-6004.05</v>
      </c>
      <c r="HG85" s="20"/>
      <c r="HH85" s="20"/>
      <c r="HI85" s="20"/>
      <c r="HJ85" s="20"/>
      <c r="HK85" s="20"/>
      <c r="HL85" s="20">
        <v>-6004.05</v>
      </c>
      <c r="HM85" s="20"/>
      <c r="HN85" s="20">
        <v>-6004.05</v>
      </c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</row>
    <row r="86" spans="1:255" x14ac:dyDescent="0.2">
      <c r="A86" s="125" t="s">
        <v>66</v>
      </c>
      <c r="B86" s="126" t="s">
        <v>35</v>
      </c>
      <c r="C86" s="127" t="s">
        <v>67</v>
      </c>
      <c r="D86" s="128" t="s">
        <v>23</v>
      </c>
      <c r="E86" s="129">
        <v>195</v>
      </c>
      <c r="F86" s="102">
        <v>910.5200000000001</v>
      </c>
      <c r="G86" s="65"/>
      <c r="H86" s="102">
        <v>910.52</v>
      </c>
      <c r="I86" s="130">
        <v>19489.73</v>
      </c>
      <c r="J86" s="66">
        <v>9.11</v>
      </c>
      <c r="K86" s="131">
        <v>177551.4</v>
      </c>
      <c r="L86" s="20"/>
      <c r="M86" s="20"/>
      <c r="N86" s="20"/>
      <c r="O86" s="20"/>
      <c r="P86" s="20"/>
      <c r="Q86" s="20"/>
      <c r="R86" s="20"/>
      <c r="S86" s="20"/>
      <c r="T86" s="20">
        <v>19489.73</v>
      </c>
      <c r="U86" s="20">
        <v>177551.4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>
        <v>1</v>
      </c>
      <c r="CW86" s="20"/>
      <c r="CX86" s="20"/>
      <c r="CY86" s="20"/>
      <c r="CZ86" s="20"/>
      <c r="DA86" s="20"/>
      <c r="DB86" s="20"/>
      <c r="DC86" s="20"/>
      <c r="DD86" s="20"/>
      <c r="DE86" s="20">
        <v>177551.4</v>
      </c>
      <c r="DF86" s="20"/>
      <c r="DG86" s="20"/>
      <c r="DH86" s="20"/>
      <c r="DI86" s="20"/>
      <c r="DJ86" s="20"/>
      <c r="DK86" s="20">
        <v>19489.73</v>
      </c>
      <c r="DL86" s="20"/>
      <c r="DM86" s="20">
        <v>177551.4</v>
      </c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>
        <v>19489.73</v>
      </c>
      <c r="GK86" s="20"/>
      <c r="GL86" s="20"/>
      <c r="GM86" s="20"/>
      <c r="GN86" s="20">
        <v>19489.73</v>
      </c>
      <c r="GO86" s="20"/>
      <c r="GP86" s="20">
        <v>19489.73</v>
      </c>
      <c r="GQ86" s="20">
        <v>19489.73</v>
      </c>
      <c r="GR86" s="20"/>
      <c r="GS86" s="20">
        <v>19489.73</v>
      </c>
      <c r="GT86" s="20"/>
      <c r="GU86" s="20"/>
      <c r="GV86" s="20"/>
      <c r="GW86" s="20"/>
      <c r="GX86" s="20"/>
      <c r="GY86" s="20"/>
      <c r="GZ86" s="20"/>
      <c r="HA86" s="20"/>
      <c r="HB86" s="20">
        <v>19489.73</v>
      </c>
      <c r="HC86" s="20"/>
      <c r="HD86" s="20"/>
      <c r="HE86" s="20"/>
      <c r="HF86" s="20">
        <v>19489.73</v>
      </c>
      <c r="HG86" s="20"/>
      <c r="HH86" s="20"/>
      <c r="HI86" s="20"/>
      <c r="HJ86" s="20"/>
      <c r="HK86" s="20"/>
      <c r="HL86" s="20">
        <v>19489.73</v>
      </c>
      <c r="HM86" s="20"/>
      <c r="HN86" s="20">
        <v>19489.73</v>
      </c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>
        <v>19489.73</v>
      </c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</row>
    <row r="87" spans="1:255" x14ac:dyDescent="0.2">
      <c r="A87" s="89"/>
      <c r="B87" s="96" t="s">
        <v>415</v>
      </c>
      <c r="C87" s="96" t="s">
        <v>422</v>
      </c>
      <c r="D87" s="29"/>
      <c r="E87" s="29"/>
      <c r="F87" s="29"/>
      <c r="G87" s="29"/>
      <c r="H87" s="29"/>
      <c r="I87" s="29"/>
      <c r="J87" s="29"/>
      <c r="K87" s="90"/>
    </row>
    <row r="88" spans="1:255" ht="13.5" thickBot="1" x14ac:dyDescent="0.25">
      <c r="A88" s="133"/>
      <c r="B88" s="134"/>
      <c r="C88" s="134" t="s">
        <v>423</v>
      </c>
      <c r="D88" s="134"/>
      <c r="E88" s="134"/>
      <c r="F88" s="134"/>
      <c r="G88" s="134"/>
      <c r="H88" s="229">
        <v>20267.78</v>
      </c>
      <c r="I88" s="230"/>
      <c r="J88" s="229">
        <v>184639.44</v>
      </c>
      <c r="K88" s="231"/>
      <c r="L88" s="132"/>
      <c r="M88" s="132"/>
      <c r="N88" s="132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</row>
    <row r="89" spans="1:255" x14ac:dyDescent="0.2">
      <c r="A89" s="106"/>
      <c r="B89" s="105"/>
      <c r="C89" s="105" t="s">
        <v>418</v>
      </c>
      <c r="D89" s="105"/>
      <c r="E89" s="105"/>
      <c r="F89" s="105"/>
      <c r="G89" s="105"/>
      <c r="H89" s="224">
        <v>26378.16</v>
      </c>
      <c r="I89" s="225"/>
      <c r="J89" s="224">
        <v>382580.85</v>
      </c>
      <c r="K89" s="226"/>
      <c r="O89" s="20"/>
      <c r="P89" s="20"/>
      <c r="Q89" s="20"/>
      <c r="R89" s="20">
        <v>26378.16</v>
      </c>
      <c r="S89" s="20">
        <v>382580.85</v>
      </c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>
        <v>26378.16</v>
      </c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</row>
    <row r="90" spans="1:255" x14ac:dyDescent="0.2">
      <c r="A90" s="70"/>
      <c r="B90" s="69"/>
      <c r="C90" s="69"/>
      <c r="D90" s="69"/>
      <c r="E90" s="69"/>
      <c r="F90" s="69"/>
      <c r="G90" s="69"/>
      <c r="H90" s="218"/>
      <c r="I90" s="219"/>
      <c r="J90" s="218"/>
      <c r="K90" s="220"/>
    </row>
    <row r="91" spans="1:255" ht="47.25" x14ac:dyDescent="0.2">
      <c r="A91" s="109">
        <v>4</v>
      </c>
      <c r="B91" s="116" t="s">
        <v>51</v>
      </c>
      <c r="C91" s="110" t="s">
        <v>421</v>
      </c>
      <c r="D91" s="111" t="s">
        <v>23</v>
      </c>
      <c r="E91" s="112">
        <v>135</v>
      </c>
      <c r="F91" s="113">
        <v>45.75</v>
      </c>
      <c r="G91" s="117" t="s">
        <v>6</v>
      </c>
      <c r="H91" s="113"/>
      <c r="I91" s="114">
        <v>4230.26</v>
      </c>
      <c r="J91" s="92"/>
      <c r="K91" s="115">
        <v>137036.35</v>
      </c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</row>
    <row r="92" spans="1:255" x14ac:dyDescent="0.2">
      <c r="A92" s="60"/>
      <c r="B92" s="61"/>
      <c r="C92" s="61" t="s">
        <v>405</v>
      </c>
      <c r="D92" s="62"/>
      <c r="E92" s="63"/>
      <c r="F92" s="64">
        <v>9.6</v>
      </c>
      <c r="G92" s="65" t="s">
        <v>26</v>
      </c>
      <c r="H92" s="64">
        <v>10.08</v>
      </c>
      <c r="I92" s="64">
        <v>1360.8</v>
      </c>
      <c r="J92" s="66">
        <v>33.39</v>
      </c>
      <c r="K92" s="67">
        <v>45437.11</v>
      </c>
      <c r="O92" s="20"/>
      <c r="P92" s="20"/>
      <c r="Q92" s="20"/>
      <c r="R92" s="20"/>
      <c r="S92" s="20"/>
      <c r="T92" s="20">
        <v>1360.8</v>
      </c>
      <c r="U92" s="20">
        <v>45437.11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>
        <v>1</v>
      </c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>
        <v>45437.11</v>
      </c>
      <c r="DH92" s="20">
        <v>1</v>
      </c>
      <c r="DI92" s="20"/>
      <c r="DJ92" s="20"/>
      <c r="DK92" s="20"/>
      <c r="DL92" s="20"/>
      <c r="DM92" s="20"/>
      <c r="DN92" s="20"/>
      <c r="DO92" s="20"/>
      <c r="DP92" s="20"/>
      <c r="DQ92" s="20">
        <v>1360.8</v>
      </c>
      <c r="DR92" s="20"/>
      <c r="DS92" s="20">
        <v>45437.11</v>
      </c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>
        <v>1360.8</v>
      </c>
      <c r="GK92" s="20">
        <v>1360.8</v>
      </c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>
        <v>1360.8</v>
      </c>
      <c r="HC92" s="20"/>
      <c r="HD92" s="20"/>
      <c r="HE92" s="20"/>
      <c r="HF92" s="20">
        <v>1360.8</v>
      </c>
      <c r="HG92" s="20"/>
      <c r="HH92" s="20"/>
      <c r="HI92" s="20"/>
      <c r="HJ92" s="20"/>
      <c r="HK92" s="20"/>
      <c r="HL92" s="20">
        <v>1360.8</v>
      </c>
      <c r="HM92" s="20"/>
      <c r="HN92" s="20">
        <v>1360.8</v>
      </c>
      <c r="HO92" s="20"/>
      <c r="HP92" s="20"/>
      <c r="HQ92" s="20"/>
      <c r="HR92" s="20"/>
      <c r="HS92" s="20"/>
      <c r="HT92" s="20"/>
      <c r="HU92" s="20"/>
      <c r="HV92" s="20"/>
      <c r="HW92" s="20"/>
      <c r="HX92" s="20">
        <v>1360.8</v>
      </c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</row>
    <row r="93" spans="1:255" x14ac:dyDescent="0.2">
      <c r="A93" s="71"/>
      <c r="B93" s="72"/>
      <c r="C93" s="72" t="s">
        <v>406</v>
      </c>
      <c r="D93" s="73"/>
      <c r="E93" s="74"/>
      <c r="F93" s="75">
        <v>1.47</v>
      </c>
      <c r="G93" s="76" t="s">
        <v>26</v>
      </c>
      <c r="H93" s="75">
        <v>1.55</v>
      </c>
      <c r="I93" s="75">
        <v>209.25</v>
      </c>
      <c r="J93" s="77">
        <v>13.26</v>
      </c>
      <c r="K93" s="78">
        <v>2774.66</v>
      </c>
      <c r="O93" s="20"/>
      <c r="P93" s="20"/>
      <c r="Q93" s="20"/>
      <c r="R93" s="20"/>
      <c r="S93" s="20"/>
      <c r="T93" s="20">
        <v>209.25</v>
      </c>
      <c r="U93" s="20">
        <v>2774.66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>
        <v>1</v>
      </c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>
        <v>209.25</v>
      </c>
      <c r="DR93" s="20"/>
      <c r="DS93" s="20">
        <v>2774.66</v>
      </c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>
        <v>209.25</v>
      </c>
      <c r="GK93" s="20"/>
      <c r="GL93" s="20">
        <v>209.25</v>
      </c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>
        <v>209.25</v>
      </c>
      <c r="HC93" s="20"/>
      <c r="HD93" s="20"/>
      <c r="HE93" s="20"/>
      <c r="HF93" s="20">
        <v>209.25</v>
      </c>
      <c r="HG93" s="20"/>
      <c r="HH93" s="20"/>
      <c r="HI93" s="20"/>
      <c r="HJ93" s="20"/>
      <c r="HK93" s="20"/>
      <c r="HL93" s="20">
        <v>209.25</v>
      </c>
      <c r="HM93" s="20"/>
      <c r="HN93" s="20">
        <v>209.25</v>
      </c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</row>
    <row r="94" spans="1:255" x14ac:dyDescent="0.2">
      <c r="A94" s="71"/>
      <c r="B94" s="72"/>
      <c r="C94" s="72" t="s">
        <v>407</v>
      </c>
      <c r="D94" s="73"/>
      <c r="E94" s="74"/>
      <c r="F94" s="75">
        <v>0.12</v>
      </c>
      <c r="G94" s="76" t="s">
        <v>26</v>
      </c>
      <c r="H94" s="75">
        <v>0.13</v>
      </c>
      <c r="I94" s="75">
        <v>17.55</v>
      </c>
      <c r="J94" s="77">
        <v>33.39</v>
      </c>
      <c r="K94" s="78">
        <v>585.99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>
        <v>17.55</v>
      </c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>
        <v>17.55</v>
      </c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</row>
    <row r="95" spans="1:255" x14ac:dyDescent="0.2">
      <c r="A95" s="71"/>
      <c r="B95" s="72"/>
      <c r="C95" s="72" t="s">
        <v>408</v>
      </c>
      <c r="D95" s="73"/>
      <c r="E95" s="74"/>
      <c r="F95" s="75">
        <v>34.68</v>
      </c>
      <c r="G95" s="76"/>
      <c r="H95" s="75">
        <v>34.68</v>
      </c>
      <c r="I95" s="75">
        <v>4681.8</v>
      </c>
      <c r="J95" s="77">
        <v>9.11</v>
      </c>
      <c r="K95" s="78">
        <v>42651.199999999997</v>
      </c>
      <c r="O95" s="20"/>
      <c r="P95" s="20"/>
      <c r="Q95" s="20"/>
      <c r="R95" s="20"/>
      <c r="S95" s="20"/>
      <c r="T95" s="20">
        <v>4681.8</v>
      </c>
      <c r="U95" s="20">
        <v>42651.199999999997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>
        <v>1</v>
      </c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>
        <v>4681.8</v>
      </c>
      <c r="DL95" s="20"/>
      <c r="DM95" s="20">
        <v>42651.199999999997</v>
      </c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>
        <v>4681.8</v>
      </c>
      <c r="GK95" s="20"/>
      <c r="GL95" s="20"/>
      <c r="GM95" s="20"/>
      <c r="GN95" s="20">
        <v>4681.8</v>
      </c>
      <c r="GO95" s="20"/>
      <c r="GP95" s="20">
        <v>4681.8</v>
      </c>
      <c r="GQ95" s="20">
        <v>4681.8</v>
      </c>
      <c r="GR95" s="20"/>
      <c r="GS95" s="20">
        <v>4681.8</v>
      </c>
      <c r="GT95" s="20"/>
      <c r="GU95" s="20"/>
      <c r="GV95" s="20"/>
      <c r="GW95" s="20">
        <v>0</v>
      </c>
      <c r="GX95" s="20">
        <v>0</v>
      </c>
      <c r="GY95" s="20"/>
      <c r="GZ95" s="20"/>
      <c r="HA95" s="20"/>
      <c r="HB95" s="20">
        <v>4681.8</v>
      </c>
      <c r="HC95" s="20"/>
      <c r="HD95" s="20"/>
      <c r="HE95" s="20"/>
      <c r="HF95" s="20">
        <v>4681.8</v>
      </c>
      <c r="HG95" s="20"/>
      <c r="HH95" s="20"/>
      <c r="HI95" s="20"/>
      <c r="HJ95" s="20"/>
      <c r="HK95" s="20"/>
      <c r="HL95" s="20">
        <v>4681.8</v>
      </c>
      <c r="HM95" s="20"/>
      <c r="HN95" s="20">
        <v>4681.8</v>
      </c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</row>
    <row r="96" spans="1:255" x14ac:dyDescent="0.2">
      <c r="A96" s="79"/>
      <c r="B96" s="80"/>
      <c r="C96" s="80" t="s">
        <v>409</v>
      </c>
      <c r="D96" s="81"/>
      <c r="E96" s="82">
        <v>121</v>
      </c>
      <c r="F96" s="83" t="s">
        <v>410</v>
      </c>
      <c r="G96" s="84"/>
      <c r="H96" s="85">
        <v>12.35</v>
      </c>
      <c r="I96" s="85">
        <v>1667.8</v>
      </c>
      <c r="J96" s="87">
        <v>1.21</v>
      </c>
      <c r="K96" s="86">
        <v>55687.95</v>
      </c>
      <c r="O96" s="20"/>
      <c r="P96" s="20"/>
      <c r="Q96" s="20"/>
      <c r="R96" s="20"/>
      <c r="S96" s="20"/>
      <c r="T96" s="20">
        <v>1667.8</v>
      </c>
      <c r="U96" s="20">
        <v>55687.95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>
        <v>1</v>
      </c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>
        <v>1667.8</v>
      </c>
      <c r="DR96" s="20"/>
      <c r="DS96" s="20">
        <v>55687.95</v>
      </c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>
        <v>1667.8</v>
      </c>
      <c r="GZ96" s="20"/>
      <c r="HA96" s="20"/>
      <c r="HB96" s="20">
        <v>1667.8</v>
      </c>
      <c r="HC96" s="20"/>
      <c r="HD96" s="20"/>
      <c r="HE96" s="20"/>
      <c r="HF96" s="20">
        <v>1667.8</v>
      </c>
      <c r="HG96" s="20"/>
      <c r="HH96" s="20"/>
      <c r="HI96" s="20"/>
      <c r="HJ96" s="20"/>
      <c r="HK96" s="20"/>
      <c r="HL96" s="20">
        <v>1667.8</v>
      </c>
      <c r="HM96" s="20"/>
      <c r="HN96" s="20">
        <v>1667.8</v>
      </c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</row>
    <row r="97" spans="1:255" x14ac:dyDescent="0.2">
      <c r="A97" s="79"/>
      <c r="B97" s="80"/>
      <c r="C97" s="80" t="s">
        <v>411</v>
      </c>
      <c r="D97" s="81"/>
      <c r="E97" s="82">
        <v>72</v>
      </c>
      <c r="F97" s="83" t="s">
        <v>410</v>
      </c>
      <c r="G97" s="84"/>
      <c r="H97" s="85">
        <v>7.35</v>
      </c>
      <c r="I97" s="85">
        <v>992.41</v>
      </c>
      <c r="J97" s="87">
        <v>0.72</v>
      </c>
      <c r="K97" s="86">
        <v>33136.629999999997</v>
      </c>
      <c r="O97" s="20"/>
      <c r="P97" s="20"/>
      <c r="Q97" s="20"/>
      <c r="R97" s="20"/>
      <c r="S97" s="20"/>
      <c r="T97" s="20">
        <v>992.41</v>
      </c>
      <c r="U97" s="20">
        <v>33136.629999999997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>
        <v>1</v>
      </c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>
        <v>992.41</v>
      </c>
      <c r="DR97" s="20"/>
      <c r="DS97" s="20">
        <v>33136.629999999997</v>
      </c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>
        <v>992.41</v>
      </c>
      <c r="HA97" s="20"/>
      <c r="HB97" s="20">
        <v>992.41</v>
      </c>
      <c r="HC97" s="20"/>
      <c r="HD97" s="20"/>
      <c r="HE97" s="20"/>
      <c r="HF97" s="20">
        <v>992.41</v>
      </c>
      <c r="HG97" s="20"/>
      <c r="HH97" s="20"/>
      <c r="HI97" s="20"/>
      <c r="HJ97" s="20"/>
      <c r="HK97" s="20"/>
      <c r="HL97" s="20">
        <v>992.41</v>
      </c>
      <c r="HM97" s="20"/>
      <c r="HN97" s="20">
        <v>992.41</v>
      </c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</row>
    <row r="98" spans="1:255" x14ac:dyDescent="0.2">
      <c r="A98" s="71"/>
      <c r="B98" s="72"/>
      <c r="C98" s="72" t="s">
        <v>412</v>
      </c>
      <c r="D98" s="73" t="s">
        <v>413</v>
      </c>
      <c r="E98" s="74">
        <v>1.07</v>
      </c>
      <c r="F98" s="75"/>
      <c r="G98" s="76" t="s">
        <v>26</v>
      </c>
      <c r="H98" s="75">
        <v>1.1200000000000001</v>
      </c>
      <c r="I98" s="88">
        <v>151.67250000000001</v>
      </c>
      <c r="J98" s="77"/>
      <c r="K98" s="78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</row>
    <row r="99" spans="1:255" ht="24" x14ac:dyDescent="0.2">
      <c r="A99" s="125" t="s">
        <v>71</v>
      </c>
      <c r="B99" s="126" t="s">
        <v>54</v>
      </c>
      <c r="C99" s="127" t="s">
        <v>55</v>
      </c>
      <c r="D99" s="128" t="s">
        <v>56</v>
      </c>
      <c r="E99" s="129">
        <v>13.5</v>
      </c>
      <c r="F99" s="130">
        <v>1</v>
      </c>
      <c r="G99" s="65"/>
      <c r="H99" s="130">
        <v>1</v>
      </c>
      <c r="I99" s="130">
        <v>13.5</v>
      </c>
      <c r="J99" s="66">
        <v>9.11</v>
      </c>
      <c r="K99" s="131">
        <v>122.99</v>
      </c>
      <c r="L99" s="20"/>
      <c r="M99" s="20"/>
      <c r="N99" s="20"/>
      <c r="O99" s="20"/>
      <c r="P99" s="20"/>
      <c r="Q99" s="20"/>
      <c r="R99" s="20"/>
      <c r="S99" s="20"/>
      <c r="T99" s="20">
        <v>13.5</v>
      </c>
      <c r="U99" s="20">
        <v>122.99</v>
      </c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>
        <v>1</v>
      </c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>
        <v>13.5</v>
      </c>
      <c r="DL99" s="20"/>
      <c r="DM99" s="20">
        <v>122.99</v>
      </c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>
        <v>13.5</v>
      </c>
      <c r="GK99" s="20"/>
      <c r="GL99" s="20"/>
      <c r="GM99" s="20"/>
      <c r="GN99" s="20">
        <v>13.5</v>
      </c>
      <c r="GO99" s="20"/>
      <c r="GP99" s="20">
        <v>13.5</v>
      </c>
      <c r="GQ99" s="20">
        <v>13.5</v>
      </c>
      <c r="GR99" s="20"/>
      <c r="GS99" s="20">
        <v>13.5</v>
      </c>
      <c r="GT99" s="20"/>
      <c r="GU99" s="20"/>
      <c r="GV99" s="20"/>
      <c r="GW99" s="20"/>
      <c r="GX99" s="20"/>
      <c r="GY99" s="20"/>
      <c r="GZ99" s="20"/>
      <c r="HA99" s="20"/>
      <c r="HB99" s="20">
        <v>13.5</v>
      </c>
      <c r="HC99" s="20"/>
      <c r="HD99" s="20"/>
      <c r="HE99" s="20"/>
      <c r="HF99" s="20">
        <v>13.5</v>
      </c>
      <c r="HG99" s="20"/>
      <c r="HH99" s="20"/>
      <c r="HI99" s="20"/>
      <c r="HJ99" s="20"/>
      <c r="HK99" s="20"/>
      <c r="HL99" s="20">
        <v>13.5</v>
      </c>
      <c r="HM99" s="20"/>
      <c r="HN99" s="20">
        <v>13.5</v>
      </c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</row>
    <row r="100" spans="1:255" ht="24" x14ac:dyDescent="0.2">
      <c r="A100" s="125" t="s">
        <v>72</v>
      </c>
      <c r="B100" s="126" t="s">
        <v>62</v>
      </c>
      <c r="C100" s="127" t="s">
        <v>63</v>
      </c>
      <c r="D100" s="128" t="s">
        <v>64</v>
      </c>
      <c r="E100" s="129">
        <v>-2.7</v>
      </c>
      <c r="F100" s="130">
        <v>1539.5</v>
      </c>
      <c r="G100" s="65"/>
      <c r="H100" s="130">
        <v>1539.5</v>
      </c>
      <c r="I100" s="130">
        <v>-4156.6499999999996</v>
      </c>
      <c r="J100" s="66">
        <v>9.11</v>
      </c>
      <c r="K100" s="131">
        <v>-37867.08</v>
      </c>
      <c r="L100" s="20"/>
      <c r="M100" s="20"/>
      <c r="N100" s="20"/>
      <c r="O100" s="20"/>
      <c r="P100" s="20"/>
      <c r="Q100" s="20"/>
      <c r="R100" s="20"/>
      <c r="S100" s="20"/>
      <c r="T100" s="20">
        <v>-4156.6499999999996</v>
      </c>
      <c r="U100" s="20">
        <v>-37867.08</v>
      </c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>
        <v>1</v>
      </c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>
        <v>-4156.6499999999996</v>
      </c>
      <c r="DL100" s="20"/>
      <c r="DM100" s="20">
        <v>-37867.08</v>
      </c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>
        <v>-4156.6499999999996</v>
      </c>
      <c r="GK100" s="20"/>
      <c r="GL100" s="20"/>
      <c r="GM100" s="20"/>
      <c r="GN100" s="20">
        <v>-4156.6499999999996</v>
      </c>
      <c r="GO100" s="20"/>
      <c r="GP100" s="20">
        <v>-4156.6499999999996</v>
      </c>
      <c r="GQ100" s="20">
        <v>-4156.6499999999996</v>
      </c>
      <c r="GR100" s="20"/>
      <c r="GS100" s="20">
        <v>-4156.6499999999996</v>
      </c>
      <c r="GT100" s="20"/>
      <c r="GU100" s="20"/>
      <c r="GV100" s="20"/>
      <c r="GW100" s="20"/>
      <c r="GX100" s="20"/>
      <c r="GY100" s="20"/>
      <c r="GZ100" s="20"/>
      <c r="HA100" s="20"/>
      <c r="HB100" s="20">
        <v>-4156.6499999999996</v>
      </c>
      <c r="HC100" s="20"/>
      <c r="HD100" s="20"/>
      <c r="HE100" s="20"/>
      <c r="HF100" s="20">
        <v>-4156.6499999999996</v>
      </c>
      <c r="HG100" s="20"/>
      <c r="HH100" s="20"/>
      <c r="HI100" s="20"/>
      <c r="HJ100" s="20"/>
      <c r="HK100" s="20"/>
      <c r="HL100" s="20">
        <v>-4156.6499999999996</v>
      </c>
      <c r="HM100" s="20"/>
      <c r="HN100" s="20">
        <v>-4156.6499999999996</v>
      </c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</row>
    <row r="101" spans="1:255" x14ac:dyDescent="0.2">
      <c r="A101" s="125" t="s">
        <v>73</v>
      </c>
      <c r="B101" s="126" t="s">
        <v>35</v>
      </c>
      <c r="C101" s="127" t="s">
        <v>74</v>
      </c>
      <c r="D101" s="128" t="s">
        <v>23</v>
      </c>
      <c r="E101" s="129">
        <v>135</v>
      </c>
      <c r="F101" s="102">
        <v>1091.0500000000002</v>
      </c>
      <c r="G101" s="65"/>
      <c r="H101" s="102">
        <v>1091.05</v>
      </c>
      <c r="I101" s="130">
        <v>16168.14</v>
      </c>
      <c r="J101" s="66">
        <v>9.11</v>
      </c>
      <c r="K101" s="131">
        <v>147291.75</v>
      </c>
      <c r="L101" s="20"/>
      <c r="M101" s="20"/>
      <c r="N101" s="20"/>
      <c r="O101" s="20"/>
      <c r="P101" s="20"/>
      <c r="Q101" s="20"/>
      <c r="R101" s="20"/>
      <c r="S101" s="20"/>
      <c r="T101" s="20">
        <v>16168.14</v>
      </c>
      <c r="U101" s="20">
        <v>147291.75</v>
      </c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>
        <v>1</v>
      </c>
      <c r="CW101" s="20"/>
      <c r="CX101" s="20"/>
      <c r="CY101" s="20"/>
      <c r="CZ101" s="20"/>
      <c r="DA101" s="20"/>
      <c r="DB101" s="20"/>
      <c r="DC101" s="20"/>
      <c r="DD101" s="20"/>
      <c r="DE101" s="20">
        <v>147291.75</v>
      </c>
      <c r="DF101" s="20"/>
      <c r="DG101" s="20"/>
      <c r="DH101" s="20"/>
      <c r="DI101" s="20"/>
      <c r="DJ101" s="20"/>
      <c r="DK101" s="20">
        <v>16168.14</v>
      </c>
      <c r="DL101" s="20"/>
      <c r="DM101" s="20">
        <v>147291.75</v>
      </c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>
        <v>16168.14</v>
      </c>
      <c r="GK101" s="20"/>
      <c r="GL101" s="20"/>
      <c r="GM101" s="20"/>
      <c r="GN101" s="20">
        <v>16168.14</v>
      </c>
      <c r="GO101" s="20"/>
      <c r="GP101" s="20">
        <v>16168.14</v>
      </c>
      <c r="GQ101" s="20">
        <v>16168.14</v>
      </c>
      <c r="GR101" s="20"/>
      <c r="GS101" s="20">
        <v>16168.14</v>
      </c>
      <c r="GT101" s="20"/>
      <c r="GU101" s="20"/>
      <c r="GV101" s="20"/>
      <c r="GW101" s="20"/>
      <c r="GX101" s="20"/>
      <c r="GY101" s="20"/>
      <c r="GZ101" s="20"/>
      <c r="HA101" s="20"/>
      <c r="HB101" s="20">
        <v>16168.14</v>
      </c>
      <c r="HC101" s="20"/>
      <c r="HD101" s="20"/>
      <c r="HE101" s="20"/>
      <c r="HF101" s="20">
        <v>16168.14</v>
      </c>
      <c r="HG101" s="20"/>
      <c r="HH101" s="20"/>
      <c r="HI101" s="20"/>
      <c r="HJ101" s="20"/>
      <c r="HK101" s="20"/>
      <c r="HL101" s="20">
        <v>16168.14</v>
      </c>
      <c r="HM101" s="20"/>
      <c r="HN101" s="20">
        <v>16168.14</v>
      </c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>
        <v>16168.14</v>
      </c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</row>
    <row r="102" spans="1:255" x14ac:dyDescent="0.2">
      <c r="A102" s="89"/>
      <c r="B102" s="96" t="s">
        <v>415</v>
      </c>
      <c r="C102" s="96" t="s">
        <v>424</v>
      </c>
      <c r="D102" s="29"/>
      <c r="E102" s="29"/>
      <c r="F102" s="29"/>
      <c r="G102" s="29"/>
      <c r="H102" s="29"/>
      <c r="I102" s="29"/>
      <c r="J102" s="29"/>
      <c r="K102" s="90"/>
    </row>
    <row r="103" spans="1:255" ht="13.5" thickBot="1" x14ac:dyDescent="0.25">
      <c r="A103" s="133"/>
      <c r="B103" s="134"/>
      <c r="C103" s="134" t="s">
        <v>423</v>
      </c>
      <c r="D103" s="134"/>
      <c r="E103" s="134"/>
      <c r="F103" s="134"/>
      <c r="G103" s="134"/>
      <c r="H103" s="229">
        <v>16706.79</v>
      </c>
      <c r="I103" s="230"/>
      <c r="J103" s="229">
        <v>152198.85999999999</v>
      </c>
      <c r="K103" s="231"/>
      <c r="L103" s="132"/>
      <c r="M103" s="132"/>
      <c r="N103" s="132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</row>
    <row r="104" spans="1:255" x14ac:dyDescent="0.2">
      <c r="A104" s="106"/>
      <c r="B104" s="105"/>
      <c r="C104" s="105" t="s">
        <v>418</v>
      </c>
      <c r="D104" s="105"/>
      <c r="E104" s="105"/>
      <c r="F104" s="105"/>
      <c r="G104" s="105"/>
      <c r="H104" s="224">
        <v>20937.050000000003</v>
      </c>
      <c r="I104" s="225"/>
      <c r="J104" s="224">
        <v>289235.20999999996</v>
      </c>
      <c r="K104" s="226"/>
      <c r="O104" s="20"/>
      <c r="P104" s="20"/>
      <c r="Q104" s="20"/>
      <c r="R104" s="20">
        <v>20937.050000000003</v>
      </c>
      <c r="S104" s="20">
        <v>289235.20999999996</v>
      </c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>
        <v>20937.050000000003</v>
      </c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</row>
    <row r="105" spans="1:255" x14ac:dyDescent="0.2">
      <c r="A105" s="70"/>
      <c r="B105" s="69"/>
      <c r="C105" s="69"/>
      <c r="D105" s="69"/>
      <c r="E105" s="69"/>
      <c r="F105" s="69"/>
      <c r="G105" s="69"/>
      <c r="H105" s="218"/>
      <c r="I105" s="219"/>
      <c r="J105" s="218"/>
      <c r="K105" s="220"/>
    </row>
    <row r="106" spans="1:255" ht="59.25" x14ac:dyDescent="0.2">
      <c r="A106" s="109">
        <v>5</v>
      </c>
      <c r="B106" s="116" t="s">
        <v>78</v>
      </c>
      <c r="C106" s="110" t="s">
        <v>425</v>
      </c>
      <c r="D106" s="111" t="s">
        <v>80</v>
      </c>
      <c r="E106" s="112">
        <v>0.29699999999999999</v>
      </c>
      <c r="F106" s="113">
        <v>1898.04</v>
      </c>
      <c r="G106" s="117" t="s">
        <v>6</v>
      </c>
      <c r="H106" s="113"/>
      <c r="I106" s="114">
        <v>1275.3800000000001</v>
      </c>
      <c r="J106" s="92"/>
      <c r="K106" s="115">
        <v>41847.72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</row>
    <row r="107" spans="1:255" x14ac:dyDescent="0.2">
      <c r="A107" s="60"/>
      <c r="B107" s="61"/>
      <c r="C107" s="61" t="s">
        <v>405</v>
      </c>
      <c r="D107" s="62"/>
      <c r="E107" s="63"/>
      <c r="F107" s="64">
        <v>1345.96</v>
      </c>
      <c r="G107" s="65" t="s">
        <v>26</v>
      </c>
      <c r="H107" s="64">
        <v>1413.26</v>
      </c>
      <c r="I107" s="64">
        <v>419.74</v>
      </c>
      <c r="J107" s="66">
        <v>33.39</v>
      </c>
      <c r="K107" s="67">
        <v>14015.06</v>
      </c>
      <c r="O107" s="20"/>
      <c r="P107" s="20"/>
      <c r="Q107" s="20"/>
      <c r="R107" s="20"/>
      <c r="S107" s="20"/>
      <c r="T107" s="20">
        <v>419.74</v>
      </c>
      <c r="U107" s="20">
        <v>14015.06</v>
      </c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>
        <v>1</v>
      </c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>
        <v>14015.06</v>
      </c>
      <c r="DH107" s="20">
        <v>1</v>
      </c>
      <c r="DI107" s="20"/>
      <c r="DJ107" s="20"/>
      <c r="DK107" s="20"/>
      <c r="DL107" s="20"/>
      <c r="DM107" s="20"/>
      <c r="DN107" s="20"/>
      <c r="DO107" s="20"/>
      <c r="DP107" s="20"/>
      <c r="DQ107" s="20">
        <v>419.74</v>
      </c>
      <c r="DR107" s="20"/>
      <c r="DS107" s="20">
        <v>14015.06</v>
      </c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>
        <v>419.74</v>
      </c>
      <c r="GK107" s="20">
        <v>419.74</v>
      </c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>
        <v>419.74</v>
      </c>
      <c r="HC107" s="20"/>
      <c r="HD107" s="20"/>
      <c r="HE107" s="20"/>
      <c r="HF107" s="20">
        <v>419.74</v>
      </c>
      <c r="HG107" s="20"/>
      <c r="HH107" s="20"/>
      <c r="HI107" s="20"/>
      <c r="HJ107" s="20"/>
      <c r="HK107" s="20"/>
      <c r="HL107" s="20">
        <v>419.74</v>
      </c>
      <c r="HM107" s="20"/>
      <c r="HN107" s="20">
        <v>419.74</v>
      </c>
      <c r="HO107" s="20"/>
      <c r="HP107" s="20"/>
      <c r="HQ107" s="20"/>
      <c r="HR107" s="20"/>
      <c r="HS107" s="20"/>
      <c r="HT107" s="20"/>
      <c r="HU107" s="20"/>
      <c r="HV107" s="20"/>
      <c r="HW107" s="20"/>
      <c r="HX107" s="20">
        <v>419.74</v>
      </c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</row>
    <row r="108" spans="1:255" x14ac:dyDescent="0.2">
      <c r="A108" s="71"/>
      <c r="B108" s="72"/>
      <c r="C108" s="72" t="s">
        <v>406</v>
      </c>
      <c r="D108" s="73"/>
      <c r="E108" s="74"/>
      <c r="F108" s="75">
        <v>117.43</v>
      </c>
      <c r="G108" s="76" t="s">
        <v>26</v>
      </c>
      <c r="H108" s="75">
        <v>123.3</v>
      </c>
      <c r="I108" s="75">
        <v>36.619999999999997</v>
      </c>
      <c r="J108" s="77">
        <v>13.26</v>
      </c>
      <c r="K108" s="78">
        <v>485.58</v>
      </c>
      <c r="O108" s="20"/>
      <c r="P108" s="20"/>
      <c r="Q108" s="20"/>
      <c r="R108" s="20"/>
      <c r="S108" s="20"/>
      <c r="T108" s="20">
        <v>36.619999999999997</v>
      </c>
      <c r="U108" s="20">
        <v>485.58</v>
      </c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>
        <v>1</v>
      </c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>
        <v>36.619999999999997</v>
      </c>
      <c r="DR108" s="20"/>
      <c r="DS108" s="20">
        <v>485.58</v>
      </c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>
        <v>36.619999999999997</v>
      </c>
      <c r="GK108" s="20"/>
      <c r="GL108" s="20">
        <v>36.619999999999997</v>
      </c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>
        <v>36.619999999999997</v>
      </c>
      <c r="HC108" s="20"/>
      <c r="HD108" s="20"/>
      <c r="HE108" s="20"/>
      <c r="HF108" s="20">
        <v>36.619999999999997</v>
      </c>
      <c r="HG108" s="20"/>
      <c r="HH108" s="20"/>
      <c r="HI108" s="20"/>
      <c r="HJ108" s="20"/>
      <c r="HK108" s="20"/>
      <c r="HL108" s="20">
        <v>36.619999999999997</v>
      </c>
      <c r="HM108" s="20"/>
      <c r="HN108" s="20">
        <v>36.619999999999997</v>
      </c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</row>
    <row r="109" spans="1:255" x14ac:dyDescent="0.2">
      <c r="A109" s="71"/>
      <c r="B109" s="72"/>
      <c r="C109" s="72" t="s">
        <v>407</v>
      </c>
      <c r="D109" s="73"/>
      <c r="E109" s="74"/>
      <c r="F109" s="75">
        <v>14.83</v>
      </c>
      <c r="G109" s="76" t="s">
        <v>26</v>
      </c>
      <c r="H109" s="75">
        <v>15.57</v>
      </c>
      <c r="I109" s="75">
        <v>4.62</v>
      </c>
      <c r="J109" s="77">
        <v>33.39</v>
      </c>
      <c r="K109" s="78">
        <v>154.41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>
        <v>4.62</v>
      </c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>
        <v>4.62</v>
      </c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</row>
    <row r="110" spans="1:255" x14ac:dyDescent="0.2">
      <c r="A110" s="71"/>
      <c r="B110" s="72"/>
      <c r="C110" s="72" t="s">
        <v>408</v>
      </c>
      <c r="D110" s="73"/>
      <c r="E110" s="74"/>
      <c r="F110" s="75">
        <v>434.65</v>
      </c>
      <c r="G110" s="76"/>
      <c r="H110" s="75">
        <v>434.65</v>
      </c>
      <c r="I110" s="75">
        <v>129.09</v>
      </c>
      <c r="J110" s="77">
        <v>9.11</v>
      </c>
      <c r="K110" s="78">
        <v>1176.02</v>
      </c>
      <c r="O110" s="20"/>
      <c r="P110" s="20"/>
      <c r="Q110" s="20"/>
      <c r="R110" s="20"/>
      <c r="S110" s="20"/>
      <c r="T110" s="20">
        <v>129.09</v>
      </c>
      <c r="U110" s="20">
        <v>1176.02</v>
      </c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>
        <v>1</v>
      </c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>
        <v>129.09</v>
      </c>
      <c r="DL110" s="20"/>
      <c r="DM110" s="20">
        <v>1176.02</v>
      </c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>
        <v>129.09</v>
      </c>
      <c r="GK110" s="20"/>
      <c r="GL110" s="20"/>
      <c r="GM110" s="20"/>
      <c r="GN110" s="20">
        <v>129.09</v>
      </c>
      <c r="GO110" s="20"/>
      <c r="GP110" s="20">
        <v>129.09</v>
      </c>
      <c r="GQ110" s="20">
        <v>129.09</v>
      </c>
      <c r="GR110" s="20"/>
      <c r="GS110" s="20">
        <v>129.09</v>
      </c>
      <c r="GT110" s="20"/>
      <c r="GU110" s="20"/>
      <c r="GV110" s="20"/>
      <c r="GW110" s="20">
        <v>0</v>
      </c>
      <c r="GX110" s="20">
        <v>0</v>
      </c>
      <c r="GY110" s="20"/>
      <c r="GZ110" s="20"/>
      <c r="HA110" s="20"/>
      <c r="HB110" s="20">
        <v>129.09</v>
      </c>
      <c r="HC110" s="20"/>
      <c r="HD110" s="20"/>
      <c r="HE110" s="20"/>
      <c r="HF110" s="20">
        <v>129.09</v>
      </c>
      <c r="HG110" s="20"/>
      <c r="HH110" s="20"/>
      <c r="HI110" s="20"/>
      <c r="HJ110" s="20"/>
      <c r="HK110" s="20"/>
      <c r="HL110" s="20">
        <v>129.09</v>
      </c>
      <c r="HM110" s="20"/>
      <c r="HN110" s="20">
        <v>129.09</v>
      </c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</row>
    <row r="111" spans="1:255" x14ac:dyDescent="0.2">
      <c r="A111" s="79"/>
      <c r="B111" s="80"/>
      <c r="C111" s="80" t="s">
        <v>409</v>
      </c>
      <c r="D111" s="81"/>
      <c r="E111" s="82">
        <v>121</v>
      </c>
      <c r="F111" s="83" t="s">
        <v>410</v>
      </c>
      <c r="G111" s="84"/>
      <c r="H111" s="85">
        <v>1728.88</v>
      </c>
      <c r="I111" s="85">
        <v>513.48</v>
      </c>
      <c r="J111" s="87">
        <v>1.21</v>
      </c>
      <c r="K111" s="86">
        <v>17145.060000000001</v>
      </c>
      <c r="O111" s="20"/>
      <c r="P111" s="20"/>
      <c r="Q111" s="20"/>
      <c r="R111" s="20"/>
      <c r="S111" s="20"/>
      <c r="T111" s="20">
        <v>513.48</v>
      </c>
      <c r="U111" s="20">
        <v>17145.060000000001</v>
      </c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>
        <v>1</v>
      </c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>
        <v>513.48</v>
      </c>
      <c r="DR111" s="20"/>
      <c r="DS111" s="20">
        <v>17145.060000000001</v>
      </c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>
        <v>513.48</v>
      </c>
      <c r="GZ111" s="20"/>
      <c r="HA111" s="20"/>
      <c r="HB111" s="20">
        <v>513.48</v>
      </c>
      <c r="HC111" s="20"/>
      <c r="HD111" s="20"/>
      <c r="HE111" s="20"/>
      <c r="HF111" s="20">
        <v>513.48</v>
      </c>
      <c r="HG111" s="20"/>
      <c r="HH111" s="20"/>
      <c r="HI111" s="20"/>
      <c r="HJ111" s="20"/>
      <c r="HK111" s="20"/>
      <c r="HL111" s="20">
        <v>513.48</v>
      </c>
      <c r="HM111" s="20"/>
      <c r="HN111" s="20">
        <v>513.48</v>
      </c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</row>
    <row r="112" spans="1:255" x14ac:dyDescent="0.2">
      <c r="A112" s="79"/>
      <c r="B112" s="80"/>
      <c r="C112" s="80" t="s">
        <v>411</v>
      </c>
      <c r="D112" s="81"/>
      <c r="E112" s="82">
        <v>72</v>
      </c>
      <c r="F112" s="83" t="s">
        <v>410</v>
      </c>
      <c r="G112" s="84"/>
      <c r="H112" s="85">
        <v>1028.76</v>
      </c>
      <c r="I112" s="85">
        <v>305.54000000000002</v>
      </c>
      <c r="J112" s="87">
        <v>0.72</v>
      </c>
      <c r="K112" s="86">
        <v>10202.02</v>
      </c>
      <c r="O112" s="20"/>
      <c r="P112" s="20"/>
      <c r="Q112" s="20"/>
      <c r="R112" s="20"/>
      <c r="S112" s="20"/>
      <c r="T112" s="20">
        <v>305.54000000000002</v>
      </c>
      <c r="U112" s="20">
        <v>10202.02</v>
      </c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>
        <v>1</v>
      </c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>
        <v>305.54000000000002</v>
      </c>
      <c r="DR112" s="20"/>
      <c r="DS112" s="20">
        <v>10202.02</v>
      </c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>
        <v>305.54000000000002</v>
      </c>
      <c r="HA112" s="20"/>
      <c r="HB112" s="20">
        <v>305.54000000000002</v>
      </c>
      <c r="HC112" s="20"/>
      <c r="HD112" s="20"/>
      <c r="HE112" s="20"/>
      <c r="HF112" s="20">
        <v>305.54000000000002</v>
      </c>
      <c r="HG112" s="20"/>
      <c r="HH112" s="20"/>
      <c r="HI112" s="20"/>
      <c r="HJ112" s="20"/>
      <c r="HK112" s="20"/>
      <c r="HL112" s="20">
        <v>305.54000000000002</v>
      </c>
      <c r="HM112" s="20"/>
      <c r="HN112" s="20">
        <v>305.54000000000002</v>
      </c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</row>
    <row r="113" spans="1:255" x14ac:dyDescent="0.2">
      <c r="A113" s="71"/>
      <c r="B113" s="72"/>
      <c r="C113" s="72" t="s">
        <v>412</v>
      </c>
      <c r="D113" s="73" t="s">
        <v>413</v>
      </c>
      <c r="E113" s="74">
        <v>154</v>
      </c>
      <c r="F113" s="75"/>
      <c r="G113" s="76" t="s">
        <v>26</v>
      </c>
      <c r="H113" s="75">
        <v>161.69999999999999</v>
      </c>
      <c r="I113" s="88">
        <v>48.024900000000002</v>
      </c>
      <c r="J113" s="77"/>
      <c r="K113" s="78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</row>
    <row r="114" spans="1:255" ht="24" x14ac:dyDescent="0.2">
      <c r="A114" s="118" t="s">
        <v>84</v>
      </c>
      <c r="B114" s="124" t="s">
        <v>35</v>
      </c>
      <c r="C114" s="119" t="s">
        <v>85</v>
      </c>
      <c r="D114" s="120" t="s">
        <v>64</v>
      </c>
      <c r="E114" s="121">
        <v>27.2</v>
      </c>
      <c r="F114" s="93">
        <v>1149.8900000000001</v>
      </c>
      <c r="G114" s="91"/>
      <c r="H114" s="93">
        <v>1149.8900000000001</v>
      </c>
      <c r="I114" s="122">
        <v>3433.26</v>
      </c>
      <c r="J114" s="92">
        <v>9.11</v>
      </c>
      <c r="K114" s="123">
        <v>31277.01</v>
      </c>
      <c r="L114" s="20"/>
      <c r="M114" s="20"/>
      <c r="N114" s="20"/>
      <c r="O114" s="20"/>
      <c r="P114" s="20"/>
      <c r="Q114" s="20"/>
      <c r="R114" s="20"/>
      <c r="S114" s="20"/>
      <c r="T114" s="20">
        <v>3433.26</v>
      </c>
      <c r="U114" s="20">
        <v>31277.01</v>
      </c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>
        <v>1</v>
      </c>
      <c r="CW114" s="20"/>
      <c r="CX114" s="20"/>
      <c r="CY114" s="20"/>
      <c r="CZ114" s="20"/>
      <c r="DA114" s="20"/>
      <c r="DB114" s="20"/>
      <c r="DC114" s="20"/>
      <c r="DD114" s="20"/>
      <c r="DE114" s="20">
        <v>31277.01</v>
      </c>
      <c r="DF114" s="20"/>
      <c r="DG114" s="20"/>
      <c r="DH114" s="20"/>
      <c r="DI114" s="20"/>
      <c r="DJ114" s="20"/>
      <c r="DK114" s="20">
        <v>3433.26</v>
      </c>
      <c r="DL114" s="20"/>
      <c r="DM114" s="20">
        <v>31277.01</v>
      </c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>
        <v>3433.26</v>
      </c>
      <c r="GK114" s="20"/>
      <c r="GL114" s="20"/>
      <c r="GM114" s="20"/>
      <c r="GN114" s="20">
        <v>3433.26</v>
      </c>
      <c r="GO114" s="20"/>
      <c r="GP114" s="20">
        <v>3433.26</v>
      </c>
      <c r="GQ114" s="20">
        <v>3433.26</v>
      </c>
      <c r="GR114" s="20"/>
      <c r="GS114" s="20">
        <v>3433.26</v>
      </c>
      <c r="GT114" s="20"/>
      <c r="GU114" s="20"/>
      <c r="GV114" s="20"/>
      <c r="GW114" s="20"/>
      <c r="GX114" s="20"/>
      <c r="GY114" s="20"/>
      <c r="GZ114" s="20"/>
      <c r="HA114" s="20"/>
      <c r="HB114" s="20">
        <v>3433.26</v>
      </c>
      <c r="HC114" s="20"/>
      <c r="HD114" s="20"/>
      <c r="HE114" s="20"/>
      <c r="HF114" s="20">
        <v>3433.26</v>
      </c>
      <c r="HG114" s="20"/>
      <c r="HH114" s="20"/>
      <c r="HI114" s="20"/>
      <c r="HJ114" s="20"/>
      <c r="HK114" s="20"/>
      <c r="HL114" s="20">
        <v>3433.26</v>
      </c>
      <c r="HM114" s="20"/>
      <c r="HN114" s="20">
        <v>3433.26</v>
      </c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>
        <v>3433.26</v>
      </c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</row>
    <row r="115" spans="1:255" x14ac:dyDescent="0.2">
      <c r="A115" s="58"/>
      <c r="B115" s="94" t="s">
        <v>415</v>
      </c>
      <c r="C115" s="94" t="s">
        <v>426</v>
      </c>
      <c r="D115" s="57"/>
      <c r="E115" s="57"/>
      <c r="F115" s="57"/>
      <c r="G115" s="57"/>
      <c r="H115" s="57"/>
      <c r="I115" s="57"/>
      <c r="J115" s="57"/>
      <c r="K115" s="59"/>
    </row>
    <row r="116" spans="1:255" ht="24" x14ac:dyDescent="0.2">
      <c r="A116" s="125" t="s">
        <v>88</v>
      </c>
      <c r="B116" s="126" t="s">
        <v>35</v>
      </c>
      <c r="C116" s="127" t="s">
        <v>89</v>
      </c>
      <c r="D116" s="128" t="s">
        <v>64</v>
      </c>
      <c r="E116" s="129">
        <v>2.5000000000000004</v>
      </c>
      <c r="F116" s="102">
        <v>1038.69</v>
      </c>
      <c r="G116" s="65"/>
      <c r="H116" s="102">
        <v>1038.69</v>
      </c>
      <c r="I116" s="130">
        <v>285.04000000000002</v>
      </c>
      <c r="J116" s="66">
        <v>9.11</v>
      </c>
      <c r="K116" s="131">
        <v>2596.73</v>
      </c>
      <c r="L116" s="20"/>
      <c r="M116" s="20"/>
      <c r="N116" s="20"/>
      <c r="O116" s="20"/>
      <c r="P116" s="20"/>
      <c r="Q116" s="20"/>
      <c r="R116" s="20"/>
      <c r="S116" s="20"/>
      <c r="T116" s="20">
        <v>285.04000000000002</v>
      </c>
      <c r="U116" s="20">
        <v>2596.73</v>
      </c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>
        <v>1</v>
      </c>
      <c r="CW116" s="20"/>
      <c r="CX116" s="20"/>
      <c r="CY116" s="20"/>
      <c r="CZ116" s="20"/>
      <c r="DA116" s="20"/>
      <c r="DB116" s="20"/>
      <c r="DC116" s="20"/>
      <c r="DD116" s="20"/>
      <c r="DE116" s="20">
        <v>2596.73</v>
      </c>
      <c r="DF116" s="20"/>
      <c r="DG116" s="20"/>
      <c r="DH116" s="20"/>
      <c r="DI116" s="20"/>
      <c r="DJ116" s="20"/>
      <c r="DK116" s="20">
        <v>285.04000000000002</v>
      </c>
      <c r="DL116" s="20"/>
      <c r="DM116" s="20">
        <v>2596.73</v>
      </c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>
        <v>285.04000000000002</v>
      </c>
      <c r="GK116" s="20"/>
      <c r="GL116" s="20"/>
      <c r="GM116" s="20"/>
      <c r="GN116" s="20">
        <v>285.04000000000002</v>
      </c>
      <c r="GO116" s="20"/>
      <c r="GP116" s="20">
        <v>285.04000000000002</v>
      </c>
      <c r="GQ116" s="20">
        <v>285.04000000000002</v>
      </c>
      <c r="GR116" s="20"/>
      <c r="GS116" s="20">
        <v>285.04000000000002</v>
      </c>
      <c r="GT116" s="20"/>
      <c r="GU116" s="20"/>
      <c r="GV116" s="20"/>
      <c r="GW116" s="20"/>
      <c r="GX116" s="20"/>
      <c r="GY116" s="20"/>
      <c r="GZ116" s="20"/>
      <c r="HA116" s="20"/>
      <c r="HB116" s="20">
        <v>285.04000000000002</v>
      </c>
      <c r="HC116" s="20"/>
      <c r="HD116" s="20"/>
      <c r="HE116" s="20"/>
      <c r="HF116" s="20">
        <v>285.04000000000002</v>
      </c>
      <c r="HG116" s="20"/>
      <c r="HH116" s="20"/>
      <c r="HI116" s="20"/>
      <c r="HJ116" s="20"/>
      <c r="HK116" s="20"/>
      <c r="HL116" s="20">
        <v>285.04000000000002</v>
      </c>
      <c r="HM116" s="20"/>
      <c r="HN116" s="20">
        <v>285.04000000000002</v>
      </c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>
        <v>285.04000000000002</v>
      </c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</row>
    <row r="117" spans="1:255" x14ac:dyDescent="0.2">
      <c r="A117" s="89"/>
      <c r="B117" s="96" t="s">
        <v>415</v>
      </c>
      <c r="C117" s="96" t="s">
        <v>427</v>
      </c>
      <c r="D117" s="29"/>
      <c r="E117" s="29"/>
      <c r="F117" s="29"/>
      <c r="G117" s="29"/>
      <c r="H117" s="29"/>
      <c r="I117" s="29"/>
      <c r="J117" s="29"/>
      <c r="K117" s="90"/>
    </row>
    <row r="118" spans="1:255" ht="13.5" thickBot="1" x14ac:dyDescent="0.25">
      <c r="A118" s="133"/>
      <c r="B118" s="134"/>
      <c r="C118" s="134" t="s">
        <v>423</v>
      </c>
      <c r="D118" s="134"/>
      <c r="E118" s="134"/>
      <c r="F118" s="134"/>
      <c r="G118" s="134"/>
      <c r="H118" s="229">
        <v>3847.3900000000003</v>
      </c>
      <c r="I118" s="230"/>
      <c r="J118" s="229">
        <v>35049.760000000002</v>
      </c>
      <c r="K118" s="231"/>
      <c r="L118" s="132"/>
      <c r="M118" s="132"/>
      <c r="N118" s="132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</row>
    <row r="119" spans="1:255" x14ac:dyDescent="0.2">
      <c r="A119" s="106"/>
      <c r="B119" s="105"/>
      <c r="C119" s="105" t="s">
        <v>418</v>
      </c>
      <c r="D119" s="105"/>
      <c r="E119" s="105"/>
      <c r="F119" s="105"/>
      <c r="G119" s="105"/>
      <c r="H119" s="224">
        <v>5122.7700000000004</v>
      </c>
      <c r="I119" s="225"/>
      <c r="J119" s="224">
        <v>76897.48</v>
      </c>
      <c r="K119" s="226"/>
      <c r="O119" s="20"/>
      <c r="P119" s="20"/>
      <c r="Q119" s="20"/>
      <c r="R119" s="20">
        <v>5122.7700000000004</v>
      </c>
      <c r="S119" s="20">
        <v>76897.48</v>
      </c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>
        <v>5122.7700000000004</v>
      </c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</row>
    <row r="120" spans="1:255" ht="13.5" thickBot="1" x14ac:dyDescent="0.25">
      <c r="A120" s="70"/>
      <c r="B120" s="69"/>
      <c r="C120" s="69"/>
      <c r="D120" s="69"/>
      <c r="E120" s="69"/>
      <c r="F120" s="69"/>
      <c r="G120" s="69"/>
      <c r="H120" s="218"/>
      <c r="I120" s="219"/>
      <c r="J120" s="218"/>
      <c r="K120" s="220"/>
    </row>
    <row r="121" spans="1:255" x14ac:dyDescent="0.2">
      <c r="A121" s="135"/>
      <c r="B121" s="135"/>
      <c r="C121" s="136" t="s">
        <v>428</v>
      </c>
      <c r="D121" s="136"/>
      <c r="E121" s="136"/>
      <c r="F121" s="136"/>
      <c r="G121" s="136"/>
      <c r="H121" s="136"/>
      <c r="I121" s="137">
        <v>97118.970000000016</v>
      </c>
      <c r="J121" s="136"/>
      <c r="K121" s="137">
        <v>1204625.26</v>
      </c>
      <c r="P121" s="20">
        <v>97118.970000000016</v>
      </c>
      <c r="Q121" s="20">
        <v>1204625.2599999998</v>
      </c>
      <c r="R121" s="20"/>
      <c r="S121" s="20"/>
      <c r="T121" s="20"/>
      <c r="U121" s="20"/>
      <c r="V121" s="20"/>
      <c r="W121" s="20"/>
    </row>
    <row r="123" spans="1:255" x14ac:dyDescent="0.2">
      <c r="C123" s="139" t="s">
        <v>430</v>
      </c>
      <c r="D123" s="139"/>
      <c r="E123" s="139"/>
      <c r="F123" s="139"/>
      <c r="G123" s="139"/>
      <c r="H123" s="139"/>
      <c r="I123" s="139"/>
      <c r="J123" s="139"/>
      <c r="K123" s="139"/>
    </row>
    <row r="124" spans="1:255" x14ac:dyDescent="0.2">
      <c r="C124" s="11" t="s">
        <v>92</v>
      </c>
      <c r="D124" s="11"/>
      <c r="E124" s="11"/>
      <c r="F124" s="11"/>
      <c r="G124" s="11"/>
      <c r="H124" s="11"/>
      <c r="I124" s="140">
        <v>47867.22</v>
      </c>
      <c r="J124" s="11"/>
      <c r="K124" s="140">
        <v>584744.07999999996</v>
      </c>
    </row>
    <row r="125" spans="1:255" x14ac:dyDescent="0.2">
      <c r="C125" s="141" t="s">
        <v>430</v>
      </c>
      <c r="D125" s="139"/>
      <c r="E125" s="139"/>
      <c r="F125" s="139"/>
      <c r="G125" s="139"/>
      <c r="H125" s="139"/>
      <c r="I125" s="139"/>
      <c r="J125" s="139"/>
      <c r="K125" s="139"/>
    </row>
    <row r="126" spans="1:255" x14ac:dyDescent="0.2">
      <c r="C126" s="143" t="s">
        <v>431</v>
      </c>
      <c r="D126" s="142"/>
      <c r="E126" s="142"/>
      <c r="F126" s="142"/>
      <c r="G126" s="142"/>
      <c r="H126" s="142"/>
      <c r="I126" s="144">
        <v>5958.3399999999992</v>
      </c>
      <c r="J126" s="142"/>
      <c r="K126" s="144">
        <v>198948.91</v>
      </c>
    </row>
    <row r="127" spans="1:255" x14ac:dyDescent="0.2">
      <c r="C127" s="145" t="s">
        <v>432</v>
      </c>
      <c r="D127" s="139"/>
      <c r="E127" s="139"/>
      <c r="F127" s="139"/>
      <c r="G127" s="139"/>
      <c r="H127" s="139"/>
      <c r="I127" s="139"/>
      <c r="J127" s="139"/>
      <c r="K127" s="139"/>
    </row>
    <row r="128" spans="1:255" hidden="1" x14ac:dyDescent="0.2">
      <c r="C128" s="146" t="s">
        <v>433</v>
      </c>
      <c r="D128" s="142"/>
      <c r="E128" s="142"/>
      <c r="F128" s="142"/>
      <c r="G128" s="142"/>
      <c r="H128" s="142"/>
      <c r="I128" s="144">
        <v>0</v>
      </c>
      <c r="J128" s="142"/>
      <c r="K128" s="144">
        <v>0</v>
      </c>
    </row>
    <row r="129" spans="3:11" hidden="1" x14ac:dyDescent="0.2">
      <c r="C129" s="146" t="s">
        <v>434</v>
      </c>
      <c r="D129" s="142"/>
      <c r="E129" s="142"/>
      <c r="F129" s="142"/>
      <c r="G129" s="142"/>
      <c r="H129" s="142"/>
      <c r="I129" s="144">
        <v>0</v>
      </c>
      <c r="J129" s="142"/>
      <c r="K129" s="144">
        <v>0</v>
      </c>
    </row>
    <row r="130" spans="3:11" hidden="1" x14ac:dyDescent="0.2">
      <c r="C130" s="146" t="s">
        <v>435</v>
      </c>
      <c r="D130" s="142"/>
      <c r="E130" s="142"/>
      <c r="F130" s="142"/>
      <c r="G130" s="142"/>
      <c r="H130" s="142"/>
      <c r="I130" s="144">
        <v>0</v>
      </c>
      <c r="J130" s="142"/>
      <c r="K130" s="144">
        <v>0</v>
      </c>
    </row>
    <row r="131" spans="3:11" hidden="1" x14ac:dyDescent="0.2">
      <c r="C131" s="146" t="s">
        <v>436</v>
      </c>
      <c r="D131" s="142"/>
      <c r="E131" s="142"/>
      <c r="F131" s="142"/>
      <c r="G131" s="142"/>
      <c r="H131" s="142"/>
      <c r="I131" s="144">
        <v>0</v>
      </c>
      <c r="J131" s="142"/>
      <c r="K131" s="144">
        <v>0</v>
      </c>
    </row>
    <row r="132" spans="3:11" hidden="1" x14ac:dyDescent="0.2">
      <c r="C132" s="146" t="s">
        <v>437</v>
      </c>
      <c r="D132" s="142"/>
      <c r="E132" s="142"/>
      <c r="F132" s="142"/>
      <c r="G132" s="142"/>
      <c r="H132" s="142"/>
      <c r="I132" s="144">
        <v>0</v>
      </c>
      <c r="J132" s="142"/>
      <c r="K132" s="144">
        <v>0</v>
      </c>
    </row>
    <row r="133" spans="3:11" hidden="1" x14ac:dyDescent="0.2">
      <c r="C133" s="146" t="s">
        <v>438</v>
      </c>
      <c r="D133" s="142"/>
      <c r="E133" s="142"/>
      <c r="F133" s="142"/>
      <c r="G133" s="142"/>
      <c r="H133" s="142"/>
      <c r="I133" s="144">
        <v>0</v>
      </c>
      <c r="J133" s="142"/>
      <c r="K133" s="144">
        <v>0</v>
      </c>
    </row>
    <row r="134" spans="3:11" hidden="1" x14ac:dyDescent="0.2">
      <c r="C134" s="146" t="s">
        <v>439</v>
      </c>
      <c r="D134" s="142"/>
      <c r="E134" s="142"/>
      <c r="F134" s="142"/>
      <c r="G134" s="142"/>
      <c r="H134" s="142"/>
      <c r="I134" s="144">
        <v>0</v>
      </c>
      <c r="J134" s="142"/>
      <c r="K134" s="144">
        <v>0</v>
      </c>
    </row>
    <row r="135" spans="3:11" hidden="1" x14ac:dyDescent="0.2">
      <c r="C135" s="146" t="s">
        <v>440</v>
      </c>
      <c r="D135" s="142"/>
      <c r="E135" s="142"/>
      <c r="F135" s="142"/>
      <c r="G135" s="142"/>
      <c r="H135" s="142"/>
      <c r="I135" s="144">
        <v>0</v>
      </c>
      <c r="J135" s="142"/>
      <c r="K135" s="144">
        <v>0</v>
      </c>
    </row>
    <row r="136" spans="3:11" hidden="1" x14ac:dyDescent="0.2">
      <c r="C136" s="146" t="s">
        <v>441</v>
      </c>
      <c r="D136" s="142"/>
      <c r="E136" s="142"/>
      <c r="F136" s="142"/>
      <c r="G136" s="142"/>
      <c r="H136" s="142"/>
      <c r="I136" s="144">
        <v>0</v>
      </c>
      <c r="J136" s="142"/>
      <c r="K136" s="144">
        <v>0</v>
      </c>
    </row>
    <row r="137" spans="3:11" hidden="1" x14ac:dyDescent="0.2">
      <c r="C137" s="146" t="s">
        <v>442</v>
      </c>
      <c r="D137" s="142"/>
      <c r="E137" s="142"/>
      <c r="F137" s="142"/>
      <c r="G137" s="142"/>
      <c r="H137" s="142"/>
      <c r="I137" s="144">
        <v>0</v>
      </c>
      <c r="J137" s="142"/>
      <c r="K137" s="144">
        <v>0</v>
      </c>
    </row>
    <row r="138" spans="3:11" hidden="1" x14ac:dyDescent="0.2">
      <c r="C138" s="146" t="s">
        <v>443</v>
      </c>
      <c r="D138" s="142"/>
      <c r="E138" s="142"/>
      <c r="F138" s="142"/>
      <c r="G138" s="142"/>
      <c r="H138" s="142"/>
      <c r="I138" s="144">
        <v>0</v>
      </c>
      <c r="J138" s="142"/>
      <c r="K138" s="144">
        <v>0</v>
      </c>
    </row>
    <row r="139" spans="3:11" hidden="1" x14ac:dyDescent="0.2">
      <c r="C139" s="146" t="s">
        <v>444</v>
      </c>
      <c r="D139" s="142"/>
      <c r="E139" s="142"/>
      <c r="F139" s="142"/>
      <c r="G139" s="142"/>
      <c r="H139" s="142"/>
      <c r="I139" s="144">
        <v>0</v>
      </c>
      <c r="J139" s="142"/>
      <c r="K139" s="144">
        <v>0</v>
      </c>
    </row>
    <row r="140" spans="3:11" hidden="1" x14ac:dyDescent="0.2">
      <c r="C140" s="146" t="s">
        <v>445</v>
      </c>
      <c r="D140" s="142"/>
      <c r="E140" s="142"/>
      <c r="F140" s="142"/>
      <c r="G140" s="142"/>
      <c r="H140" s="142"/>
      <c r="I140" s="144">
        <v>0</v>
      </c>
      <c r="J140" s="142"/>
      <c r="K140" s="144">
        <v>0</v>
      </c>
    </row>
    <row r="141" spans="3:11" hidden="1" x14ac:dyDescent="0.2">
      <c r="C141" s="146" t="s">
        <v>446</v>
      </c>
      <c r="D141" s="142"/>
      <c r="E141" s="142"/>
      <c r="F141" s="142"/>
      <c r="G141" s="142"/>
      <c r="H141" s="142"/>
      <c r="I141" s="144">
        <v>0</v>
      </c>
      <c r="J141" s="142"/>
      <c r="K141" s="144">
        <v>0</v>
      </c>
    </row>
    <row r="142" spans="3:11" hidden="1" x14ac:dyDescent="0.2">
      <c r="C142" s="146" t="s">
        <v>447</v>
      </c>
      <c r="D142" s="142"/>
      <c r="E142" s="142"/>
      <c r="F142" s="142"/>
      <c r="G142" s="142"/>
      <c r="H142" s="142"/>
      <c r="I142" s="144">
        <v>0</v>
      </c>
      <c r="J142" s="142"/>
      <c r="K142" s="144">
        <v>0</v>
      </c>
    </row>
    <row r="143" spans="3:11" x14ac:dyDescent="0.2">
      <c r="C143" s="146" t="s">
        <v>448</v>
      </c>
      <c r="D143" s="142"/>
      <c r="E143" s="142"/>
      <c r="F143" s="142"/>
      <c r="G143" s="142"/>
      <c r="H143" s="142"/>
      <c r="I143" s="144">
        <v>5958.3399999999992</v>
      </c>
      <c r="J143" s="142"/>
      <c r="K143" s="144">
        <v>198948.90999999997</v>
      </c>
    </row>
    <row r="144" spans="3:11" x14ac:dyDescent="0.2">
      <c r="C144" s="148" t="s">
        <v>449</v>
      </c>
      <c r="D144" s="147"/>
      <c r="E144" s="147"/>
      <c r="F144" s="147"/>
      <c r="G144" s="147"/>
      <c r="H144" s="147"/>
      <c r="I144" s="149">
        <v>965.12</v>
      </c>
      <c r="J144" s="147"/>
      <c r="K144" s="149">
        <v>12797.51</v>
      </c>
    </row>
    <row r="145" spans="1:11" hidden="1" x14ac:dyDescent="0.2">
      <c r="C145" s="145" t="s">
        <v>430</v>
      </c>
      <c r="D145" s="139"/>
      <c r="E145" s="139"/>
      <c r="F145" s="139"/>
      <c r="G145" s="139"/>
      <c r="H145" s="139"/>
      <c r="I145" s="139"/>
      <c r="J145" s="139"/>
      <c r="K145" s="139"/>
    </row>
    <row r="146" spans="1:11" hidden="1" x14ac:dyDescent="0.2">
      <c r="C146" s="150" t="s">
        <v>450</v>
      </c>
      <c r="D146" s="147"/>
      <c r="E146" s="147"/>
      <c r="F146" s="147"/>
      <c r="G146" s="147"/>
      <c r="H146" s="147"/>
      <c r="I146" s="149">
        <v>85.320000000000007</v>
      </c>
      <c r="J146" s="147"/>
      <c r="K146" s="149">
        <v>2848.98</v>
      </c>
    </row>
    <row r="147" spans="1:11" hidden="1" x14ac:dyDescent="0.2">
      <c r="C147" s="151" t="s">
        <v>451</v>
      </c>
      <c r="D147" s="132"/>
      <c r="E147" s="132"/>
      <c r="F147" s="132"/>
      <c r="G147" s="132"/>
      <c r="H147" s="132"/>
      <c r="I147" s="152">
        <v>40943.760000000002</v>
      </c>
      <c r="J147" s="132"/>
      <c r="K147" s="152">
        <v>372997.66</v>
      </c>
    </row>
    <row r="148" spans="1:11" hidden="1" x14ac:dyDescent="0.2">
      <c r="C148" s="153" t="s">
        <v>430</v>
      </c>
      <c r="D148" s="132"/>
      <c r="E148" s="132"/>
      <c r="F148" s="132"/>
      <c r="G148" s="132"/>
      <c r="H148" s="132"/>
      <c r="I148" s="152"/>
      <c r="J148" s="132"/>
      <c r="K148" s="152"/>
    </row>
    <row r="149" spans="1:11" hidden="1" x14ac:dyDescent="0.2">
      <c r="C149" s="154" t="s">
        <v>452</v>
      </c>
      <c r="D149" s="132"/>
      <c r="E149" s="132"/>
      <c r="F149" s="132"/>
      <c r="G149" s="132"/>
      <c r="H149" s="132"/>
      <c r="I149" s="152">
        <v>40943.760000000002</v>
      </c>
      <c r="J149" s="132"/>
      <c r="K149" s="152">
        <v>372997.66</v>
      </c>
    </row>
    <row r="150" spans="1:11" hidden="1" x14ac:dyDescent="0.2">
      <c r="C150" s="155" t="s">
        <v>453</v>
      </c>
      <c r="D150" s="132"/>
      <c r="E150" s="132"/>
      <c r="F150" s="132"/>
      <c r="G150" s="132"/>
      <c r="H150" s="132"/>
      <c r="I150" s="152">
        <v>0</v>
      </c>
      <c r="J150" s="132"/>
      <c r="K150" s="152">
        <v>0</v>
      </c>
    </row>
    <row r="151" spans="1:11" hidden="1" x14ac:dyDescent="0.2">
      <c r="C151" s="155" t="s">
        <v>454</v>
      </c>
      <c r="D151" s="132"/>
      <c r="E151" s="132"/>
      <c r="F151" s="132"/>
      <c r="G151" s="132"/>
      <c r="H151" s="132"/>
      <c r="I151" s="152">
        <v>40943.760000000002</v>
      </c>
      <c r="J151" s="132"/>
      <c r="K151" s="152">
        <v>372997.66</v>
      </c>
    </row>
    <row r="152" spans="1:11" hidden="1" x14ac:dyDescent="0.2">
      <c r="C152" s="154" t="s">
        <v>455</v>
      </c>
      <c r="D152" s="132"/>
      <c r="E152" s="132"/>
      <c r="F152" s="132"/>
      <c r="G152" s="132"/>
      <c r="H152" s="132"/>
      <c r="I152" s="152">
        <v>0</v>
      </c>
      <c r="J152" s="132"/>
      <c r="K152" s="152">
        <v>0</v>
      </c>
    </row>
    <row r="153" spans="1:11" hidden="1" x14ac:dyDescent="0.2">
      <c r="C153" s="156" t="s">
        <v>456</v>
      </c>
      <c r="D153" s="138"/>
      <c r="E153" s="138"/>
      <c r="F153" s="138"/>
      <c r="G153" s="138"/>
      <c r="H153" s="138"/>
      <c r="I153" s="157">
        <v>0</v>
      </c>
      <c r="J153" s="138"/>
      <c r="K153" s="157">
        <v>0</v>
      </c>
    </row>
    <row r="155" spans="1:11" hidden="1" x14ac:dyDescent="0.2">
      <c r="C155" s="142" t="s">
        <v>457</v>
      </c>
      <c r="D155" s="142"/>
      <c r="E155" s="142"/>
      <c r="F155" s="142"/>
      <c r="G155" s="142"/>
      <c r="H155" s="142"/>
      <c r="I155" s="144">
        <v>6043.6599999999989</v>
      </c>
      <c r="J155" s="142"/>
      <c r="K155" s="144">
        <v>201797.89</v>
      </c>
    </row>
    <row r="157" spans="1:11" x14ac:dyDescent="0.2">
      <c r="A157" s="158"/>
      <c r="B157" s="158"/>
      <c r="C157" s="158" t="s">
        <v>458</v>
      </c>
      <c r="D157" s="158"/>
      <c r="E157" s="158"/>
      <c r="F157" s="158"/>
      <c r="G157" s="158"/>
      <c r="H157" s="158"/>
      <c r="I157" s="159">
        <v>7312.84</v>
      </c>
      <c r="J157" s="158"/>
      <c r="K157" s="159">
        <v>244175.45</v>
      </c>
    </row>
    <row r="158" spans="1:11" x14ac:dyDescent="0.2">
      <c r="A158" s="158"/>
      <c r="B158" s="158"/>
      <c r="C158" s="158" t="s">
        <v>459</v>
      </c>
      <c r="D158" s="158"/>
      <c r="E158" s="158"/>
      <c r="F158" s="158"/>
      <c r="G158" s="158"/>
      <c r="H158" s="158"/>
      <c r="I158" s="159">
        <v>4351.43</v>
      </c>
      <c r="J158" s="158"/>
      <c r="K158" s="159">
        <v>145294.48000000001</v>
      </c>
    </row>
    <row r="160" spans="1:11" hidden="1" x14ac:dyDescent="0.2">
      <c r="C160" s="95" t="s">
        <v>460</v>
      </c>
      <c r="D160" s="95"/>
      <c r="E160" s="95"/>
      <c r="F160" s="95"/>
      <c r="G160" s="95"/>
      <c r="H160" s="95"/>
      <c r="I160" s="160">
        <v>37587.479999999996</v>
      </c>
      <c r="J160" s="95"/>
      <c r="K160" s="160">
        <v>230411.25</v>
      </c>
    </row>
    <row r="161" spans="3:11" hidden="1" x14ac:dyDescent="0.2">
      <c r="C161" s="161" t="s">
        <v>430</v>
      </c>
      <c r="D161" s="162"/>
      <c r="E161" s="162"/>
      <c r="F161" s="162"/>
      <c r="G161" s="162"/>
      <c r="H161" s="162"/>
      <c r="I161" s="162"/>
      <c r="J161" s="162"/>
      <c r="K161" s="162"/>
    </row>
    <row r="162" spans="3:11" hidden="1" x14ac:dyDescent="0.2">
      <c r="C162" s="163" t="s">
        <v>461</v>
      </c>
      <c r="D162" s="95"/>
      <c r="E162" s="95"/>
      <c r="F162" s="95"/>
      <c r="G162" s="95"/>
      <c r="H162" s="95"/>
      <c r="I162" s="160">
        <v>37587.479999999996</v>
      </c>
      <c r="J162" s="95"/>
      <c r="K162" s="160">
        <v>230411.25</v>
      </c>
    </row>
    <row r="163" spans="3:11" hidden="1" x14ac:dyDescent="0.2">
      <c r="C163" s="164" t="s">
        <v>462</v>
      </c>
      <c r="D163" s="95"/>
      <c r="E163" s="95"/>
      <c r="F163" s="95"/>
      <c r="G163" s="95"/>
      <c r="H163" s="95"/>
      <c r="I163" s="160">
        <v>0</v>
      </c>
      <c r="J163" s="95"/>
      <c r="K163" s="160">
        <v>0</v>
      </c>
    </row>
    <row r="164" spans="3:11" hidden="1" x14ac:dyDescent="0.2">
      <c r="C164" s="164" t="s">
        <v>463</v>
      </c>
      <c r="D164" s="95"/>
      <c r="E164" s="95"/>
      <c r="F164" s="95"/>
      <c r="G164" s="95"/>
      <c r="H164" s="95"/>
      <c r="I164" s="160">
        <v>37587.479999999996</v>
      </c>
      <c r="J164" s="95"/>
      <c r="K164" s="160">
        <v>230411.25</v>
      </c>
    </row>
    <row r="165" spans="3:11" hidden="1" x14ac:dyDescent="0.2">
      <c r="C165" s="163" t="s">
        <v>464</v>
      </c>
      <c r="D165" s="95"/>
      <c r="E165" s="95"/>
      <c r="F165" s="95"/>
      <c r="G165" s="95"/>
      <c r="H165" s="95"/>
      <c r="I165" s="160">
        <v>0</v>
      </c>
      <c r="J165" s="95"/>
      <c r="K165" s="160">
        <v>0</v>
      </c>
    </row>
    <row r="167" spans="3:11" hidden="1" x14ac:dyDescent="0.2">
      <c r="C167" s="11" t="s">
        <v>465</v>
      </c>
      <c r="D167" s="11"/>
      <c r="E167" s="11"/>
      <c r="F167" s="11"/>
      <c r="G167" s="11"/>
      <c r="H167" s="11"/>
      <c r="I167" s="140">
        <v>97118.970000000016</v>
      </c>
      <c r="J167" s="11"/>
      <c r="K167" s="140">
        <v>1204625.26</v>
      </c>
    </row>
    <row r="168" spans="3:11" hidden="1" x14ac:dyDescent="0.2">
      <c r="C168" s="141" t="s">
        <v>466</v>
      </c>
      <c r="D168" s="139"/>
      <c r="E168" s="139"/>
      <c r="F168" s="139"/>
      <c r="G168" s="139"/>
      <c r="H168" s="139"/>
      <c r="I168" s="139"/>
      <c r="J168" s="139"/>
      <c r="K168" s="139"/>
    </row>
    <row r="169" spans="3:11" hidden="1" x14ac:dyDescent="0.2">
      <c r="C169" s="165" t="s">
        <v>467</v>
      </c>
      <c r="D169" s="11"/>
      <c r="E169" s="11"/>
      <c r="F169" s="11"/>
      <c r="G169" s="11"/>
      <c r="H169" s="11"/>
      <c r="I169" s="140">
        <v>59531.490000000013</v>
      </c>
      <c r="J169" s="11"/>
      <c r="K169" s="140">
        <v>974214.01</v>
      </c>
    </row>
    <row r="170" spans="3:11" hidden="1" x14ac:dyDescent="0.2">
      <c r="C170" s="165" t="s">
        <v>468</v>
      </c>
      <c r="D170" s="11"/>
      <c r="E170" s="11"/>
      <c r="F170" s="11"/>
      <c r="G170" s="11"/>
      <c r="H170" s="11"/>
      <c r="I170" s="140">
        <v>0</v>
      </c>
      <c r="J170" s="11"/>
      <c r="K170" s="140">
        <v>0</v>
      </c>
    </row>
    <row r="171" spans="3:11" hidden="1" x14ac:dyDescent="0.2">
      <c r="C171" s="163" t="s">
        <v>469</v>
      </c>
      <c r="D171" s="95"/>
      <c r="E171" s="95"/>
      <c r="F171" s="95"/>
      <c r="G171" s="95"/>
      <c r="H171" s="95"/>
      <c r="I171" s="160">
        <v>37587.479999999996</v>
      </c>
      <c r="J171" s="95"/>
      <c r="K171" s="160">
        <v>230411.25</v>
      </c>
    </row>
    <row r="172" spans="3:11" hidden="1" x14ac:dyDescent="0.2">
      <c r="C172" s="165" t="s">
        <v>125</v>
      </c>
      <c r="D172" s="11"/>
      <c r="E172" s="11"/>
      <c r="F172" s="11"/>
      <c r="G172" s="11"/>
      <c r="H172" s="11"/>
      <c r="I172" s="140">
        <v>0</v>
      </c>
      <c r="J172" s="11"/>
      <c r="K172" s="140">
        <v>0</v>
      </c>
    </row>
    <row r="173" spans="3:11" hidden="1" x14ac:dyDescent="0.2"/>
    <row r="174" spans="3:11" hidden="1" x14ac:dyDescent="0.2">
      <c r="C174" s="11" t="s">
        <v>470</v>
      </c>
      <c r="D174" s="11"/>
      <c r="E174" s="11"/>
      <c r="F174" s="11"/>
      <c r="G174" s="11"/>
      <c r="H174" s="11"/>
      <c r="I174" s="140">
        <v>59531.490000000013</v>
      </c>
      <c r="J174" s="11"/>
      <c r="K174" s="140">
        <v>974214.01</v>
      </c>
    </row>
    <row r="176" spans="3:11" hidden="1" x14ac:dyDescent="0.2">
      <c r="C176" s="22" t="s">
        <v>143</v>
      </c>
      <c r="D176" s="22"/>
      <c r="E176" s="22"/>
      <c r="F176" s="22"/>
      <c r="G176" s="22"/>
      <c r="H176" s="22"/>
      <c r="I176" s="166">
        <v>97118.97</v>
      </c>
      <c r="J176" s="22"/>
      <c r="K176" s="166">
        <v>1204625.26</v>
      </c>
    </row>
    <row r="178" spans="1:255" hidden="1" x14ac:dyDescent="0.2">
      <c r="C178" s="139" t="s">
        <v>471</v>
      </c>
      <c r="D178" s="139"/>
      <c r="E178" s="139"/>
      <c r="F178" s="139"/>
      <c r="G178" s="139"/>
      <c r="H178" s="139"/>
      <c r="I178" s="139"/>
      <c r="J178" s="139"/>
      <c r="K178" s="139"/>
    </row>
    <row r="179" spans="1:255" hidden="1" x14ac:dyDescent="0.2">
      <c r="C179" s="167" t="s">
        <v>472</v>
      </c>
      <c r="D179" s="11"/>
      <c r="E179" s="11"/>
      <c r="F179" s="11"/>
      <c r="G179" s="11"/>
      <c r="H179" s="11"/>
      <c r="I179" s="140">
        <v>78531.239999999991</v>
      </c>
      <c r="J179" s="11"/>
      <c r="K179" s="140">
        <v>603408.91</v>
      </c>
    </row>
    <row r="180" spans="1:255" hidden="1" x14ac:dyDescent="0.2">
      <c r="C180" s="141" t="s">
        <v>430</v>
      </c>
      <c r="D180" s="139"/>
      <c r="E180" s="139"/>
      <c r="F180" s="139"/>
      <c r="G180" s="139"/>
      <c r="H180" s="139"/>
      <c r="I180" s="139"/>
      <c r="J180" s="139"/>
      <c r="K180" s="139"/>
    </row>
    <row r="181" spans="1:255" hidden="1" x14ac:dyDescent="0.2">
      <c r="C181" s="165" t="s">
        <v>473</v>
      </c>
      <c r="D181" s="11"/>
      <c r="E181" s="11"/>
      <c r="F181" s="11"/>
      <c r="G181" s="11"/>
      <c r="H181" s="11"/>
      <c r="I181" s="140">
        <v>0</v>
      </c>
      <c r="J181" s="11"/>
      <c r="K181" s="140">
        <v>0</v>
      </c>
    </row>
    <row r="182" spans="1:255" hidden="1" x14ac:dyDescent="0.2">
      <c r="C182" s="165" t="s">
        <v>474</v>
      </c>
      <c r="D182" s="11"/>
      <c r="E182" s="11"/>
      <c r="F182" s="11"/>
      <c r="G182" s="11"/>
      <c r="H182" s="11"/>
      <c r="I182" s="140">
        <v>78531.239999999991</v>
      </c>
      <c r="J182" s="11"/>
      <c r="K182" s="140">
        <v>603408.91</v>
      </c>
    </row>
    <row r="183" spans="1:255" hidden="1" x14ac:dyDescent="0.2">
      <c r="C183" s="151" t="s">
        <v>475</v>
      </c>
      <c r="D183" s="132"/>
      <c r="E183" s="132"/>
      <c r="F183" s="132"/>
      <c r="G183" s="132"/>
      <c r="H183" s="132"/>
      <c r="I183" s="152">
        <v>39376.17</v>
      </c>
      <c r="J183" s="132"/>
      <c r="K183" s="152">
        <v>358716.89</v>
      </c>
    </row>
    <row r="184" spans="1:255" hidden="1" x14ac:dyDescent="0.2">
      <c r="C184" s="163" t="s">
        <v>476</v>
      </c>
      <c r="D184" s="95"/>
      <c r="E184" s="95"/>
      <c r="F184" s="95"/>
      <c r="G184" s="95"/>
      <c r="H184" s="95"/>
      <c r="I184" s="160">
        <v>37587.479999999996</v>
      </c>
      <c r="J184" s="95"/>
      <c r="K184" s="160">
        <v>230411.25</v>
      </c>
    </row>
    <row r="185" spans="1:255" hidden="1" x14ac:dyDescent="0.2">
      <c r="C185" s="167" t="s">
        <v>477</v>
      </c>
      <c r="D185" s="11"/>
      <c r="E185" s="11"/>
      <c r="F185" s="11"/>
      <c r="G185" s="11"/>
      <c r="H185" s="140">
        <v>648.72990000000004</v>
      </c>
      <c r="I185" s="11"/>
      <c r="J185" s="11"/>
      <c r="K185" s="11"/>
    </row>
    <row r="186" spans="1:255" hidden="1" x14ac:dyDescent="0.2">
      <c r="C186" s="167" t="s">
        <v>134</v>
      </c>
      <c r="D186" s="11"/>
      <c r="E186" s="11"/>
      <c r="F186" s="11"/>
      <c r="G186" s="11"/>
      <c r="H186" s="140">
        <v>6.9892200000000004</v>
      </c>
      <c r="I186" s="11"/>
      <c r="J186" s="11"/>
      <c r="K186" s="11"/>
    </row>
    <row r="187" spans="1:255" ht="13.5" thickBot="1" x14ac:dyDescent="0.25"/>
    <row r="188" spans="1:255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</row>
    <row r="189" spans="1:255" x14ac:dyDescent="0.2">
      <c r="A189" s="227" t="s">
        <v>400</v>
      </c>
      <c r="B189" s="227"/>
      <c r="C189" s="228" t="s">
        <v>479</v>
      </c>
      <c r="D189" s="228"/>
      <c r="E189" s="228"/>
      <c r="F189" s="228"/>
      <c r="G189" s="228"/>
      <c r="H189" s="228"/>
      <c r="I189" s="228"/>
      <c r="J189" s="228"/>
      <c r="K189" s="228"/>
      <c r="BX189" s="46" t="s">
        <v>479</v>
      </c>
      <c r="IU189" s="20"/>
    </row>
    <row r="190" spans="1:255" ht="13.5" thickBot="1" x14ac:dyDescent="0.25"/>
    <row r="191" spans="1:255" ht="59.25" x14ac:dyDescent="0.2">
      <c r="A191" s="47">
        <v>6</v>
      </c>
      <c r="B191" s="55" t="s">
        <v>78</v>
      </c>
      <c r="C191" s="48" t="s">
        <v>425</v>
      </c>
      <c r="D191" s="49" t="s">
        <v>80</v>
      </c>
      <c r="E191" s="50">
        <v>0.04</v>
      </c>
      <c r="F191" s="51">
        <v>1898.04</v>
      </c>
      <c r="G191" s="56" t="s">
        <v>6</v>
      </c>
      <c r="H191" s="51"/>
      <c r="I191" s="52">
        <v>171.76000000000002</v>
      </c>
      <c r="J191" s="53"/>
      <c r="K191" s="54">
        <v>5636.06</v>
      </c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</row>
    <row r="192" spans="1:255" x14ac:dyDescent="0.2">
      <c r="A192" s="60"/>
      <c r="B192" s="61"/>
      <c r="C192" s="61" t="s">
        <v>405</v>
      </c>
      <c r="D192" s="62"/>
      <c r="E192" s="63"/>
      <c r="F192" s="64">
        <v>1345.96</v>
      </c>
      <c r="G192" s="65" t="s">
        <v>26</v>
      </c>
      <c r="H192" s="64">
        <v>1413.26</v>
      </c>
      <c r="I192" s="64">
        <v>56.53</v>
      </c>
      <c r="J192" s="66">
        <v>33.39</v>
      </c>
      <c r="K192" s="67">
        <v>1887.55</v>
      </c>
      <c r="O192" s="20"/>
      <c r="P192" s="20"/>
      <c r="Q192" s="20"/>
      <c r="R192" s="20"/>
      <c r="S192" s="20"/>
      <c r="T192" s="20">
        <v>56.53</v>
      </c>
      <c r="U192" s="20">
        <v>1887.55</v>
      </c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>
        <v>1</v>
      </c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>
        <v>1887.55</v>
      </c>
      <c r="DH192" s="20">
        <v>1</v>
      </c>
      <c r="DI192" s="20"/>
      <c r="DJ192" s="20"/>
      <c r="DK192" s="20"/>
      <c r="DL192" s="20"/>
      <c r="DM192" s="20"/>
      <c r="DN192" s="20"/>
      <c r="DO192" s="20"/>
      <c r="DP192" s="20"/>
      <c r="DQ192" s="20">
        <v>56.53</v>
      </c>
      <c r="DR192" s="20"/>
      <c r="DS192" s="20">
        <v>1887.55</v>
      </c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>
        <v>56.53</v>
      </c>
      <c r="GK192" s="20">
        <v>56.53</v>
      </c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>
        <v>56.53</v>
      </c>
      <c r="HC192" s="20"/>
      <c r="HD192" s="20"/>
      <c r="HE192" s="20"/>
      <c r="HF192" s="20">
        <v>56.53</v>
      </c>
      <c r="HG192" s="20"/>
      <c r="HH192" s="20"/>
      <c r="HI192" s="20"/>
      <c r="HJ192" s="20"/>
      <c r="HK192" s="20"/>
      <c r="HL192" s="20">
        <v>56.53</v>
      </c>
      <c r="HM192" s="20"/>
      <c r="HN192" s="20">
        <v>56.53</v>
      </c>
      <c r="HO192" s="20"/>
      <c r="HP192" s="20"/>
      <c r="HQ192" s="20"/>
      <c r="HR192" s="20"/>
      <c r="HS192" s="20"/>
      <c r="HT192" s="20"/>
      <c r="HU192" s="20"/>
      <c r="HV192" s="20"/>
      <c r="HW192" s="20"/>
      <c r="HX192" s="20">
        <v>56.53</v>
      </c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</row>
    <row r="193" spans="1:255" x14ac:dyDescent="0.2">
      <c r="A193" s="71"/>
      <c r="B193" s="72"/>
      <c r="C193" s="72" t="s">
        <v>406</v>
      </c>
      <c r="D193" s="73"/>
      <c r="E193" s="74"/>
      <c r="F193" s="75">
        <v>117.43</v>
      </c>
      <c r="G193" s="76" t="s">
        <v>26</v>
      </c>
      <c r="H193" s="75">
        <v>123.3</v>
      </c>
      <c r="I193" s="75">
        <v>4.93</v>
      </c>
      <c r="J193" s="77">
        <v>13.26</v>
      </c>
      <c r="K193" s="78">
        <v>65.400000000000006</v>
      </c>
      <c r="O193" s="20"/>
      <c r="P193" s="20"/>
      <c r="Q193" s="20"/>
      <c r="R193" s="20"/>
      <c r="S193" s="20"/>
      <c r="T193" s="20">
        <v>4.93</v>
      </c>
      <c r="U193" s="20">
        <v>65.400000000000006</v>
      </c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>
        <v>1</v>
      </c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>
        <v>4.93</v>
      </c>
      <c r="DR193" s="20"/>
      <c r="DS193" s="20">
        <v>65.400000000000006</v>
      </c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>
        <v>4.93</v>
      </c>
      <c r="GK193" s="20"/>
      <c r="GL193" s="20">
        <v>4.93</v>
      </c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>
        <v>4.93</v>
      </c>
      <c r="HC193" s="20"/>
      <c r="HD193" s="20"/>
      <c r="HE193" s="20"/>
      <c r="HF193" s="20">
        <v>4.93</v>
      </c>
      <c r="HG193" s="20"/>
      <c r="HH193" s="20"/>
      <c r="HI193" s="20"/>
      <c r="HJ193" s="20"/>
      <c r="HK193" s="20"/>
      <c r="HL193" s="20">
        <v>4.93</v>
      </c>
      <c r="HM193" s="20"/>
      <c r="HN193" s="20">
        <v>4.93</v>
      </c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</row>
    <row r="194" spans="1:255" x14ac:dyDescent="0.2">
      <c r="A194" s="71"/>
      <c r="B194" s="72"/>
      <c r="C194" s="72" t="s">
        <v>407</v>
      </c>
      <c r="D194" s="73"/>
      <c r="E194" s="74"/>
      <c r="F194" s="75">
        <v>14.83</v>
      </c>
      <c r="G194" s="76" t="s">
        <v>26</v>
      </c>
      <c r="H194" s="75">
        <v>15.57</v>
      </c>
      <c r="I194" s="75">
        <v>0.62</v>
      </c>
      <c r="J194" s="77">
        <v>33.39</v>
      </c>
      <c r="K194" s="78">
        <v>20.8</v>
      </c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>
        <v>0.62</v>
      </c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>
        <v>0.62</v>
      </c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</row>
    <row r="195" spans="1:255" x14ac:dyDescent="0.2">
      <c r="A195" s="71"/>
      <c r="B195" s="72"/>
      <c r="C195" s="72" t="s">
        <v>408</v>
      </c>
      <c r="D195" s="73"/>
      <c r="E195" s="74"/>
      <c r="F195" s="75">
        <v>434.65</v>
      </c>
      <c r="G195" s="76"/>
      <c r="H195" s="75">
        <v>434.65</v>
      </c>
      <c r="I195" s="75">
        <v>17.39</v>
      </c>
      <c r="J195" s="77">
        <v>9.11</v>
      </c>
      <c r="K195" s="78">
        <v>158.38999999999999</v>
      </c>
      <c r="O195" s="20"/>
      <c r="P195" s="20"/>
      <c r="Q195" s="20"/>
      <c r="R195" s="20"/>
      <c r="S195" s="20"/>
      <c r="T195" s="20">
        <v>17.39</v>
      </c>
      <c r="U195" s="20">
        <v>158.38999999999999</v>
      </c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>
        <v>1</v>
      </c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>
        <v>17.39</v>
      </c>
      <c r="DL195" s="20"/>
      <c r="DM195" s="20">
        <v>158.38999999999999</v>
      </c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>
        <v>17.39</v>
      </c>
      <c r="GK195" s="20"/>
      <c r="GL195" s="20"/>
      <c r="GM195" s="20"/>
      <c r="GN195" s="20">
        <v>17.39</v>
      </c>
      <c r="GO195" s="20"/>
      <c r="GP195" s="20">
        <v>17.39</v>
      </c>
      <c r="GQ195" s="20">
        <v>17.39</v>
      </c>
      <c r="GR195" s="20"/>
      <c r="GS195" s="20">
        <v>17.39</v>
      </c>
      <c r="GT195" s="20"/>
      <c r="GU195" s="20"/>
      <c r="GV195" s="20"/>
      <c r="GW195" s="20">
        <v>0</v>
      </c>
      <c r="GX195" s="20">
        <v>0</v>
      </c>
      <c r="GY195" s="20"/>
      <c r="GZ195" s="20"/>
      <c r="HA195" s="20"/>
      <c r="HB195" s="20">
        <v>17.39</v>
      </c>
      <c r="HC195" s="20"/>
      <c r="HD195" s="20"/>
      <c r="HE195" s="20"/>
      <c r="HF195" s="20">
        <v>17.39</v>
      </c>
      <c r="HG195" s="20"/>
      <c r="HH195" s="20"/>
      <c r="HI195" s="20"/>
      <c r="HJ195" s="20"/>
      <c r="HK195" s="20"/>
      <c r="HL195" s="20">
        <v>17.39</v>
      </c>
      <c r="HM195" s="20"/>
      <c r="HN195" s="20">
        <v>17.39</v>
      </c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</row>
    <row r="196" spans="1:255" x14ac:dyDescent="0.2">
      <c r="A196" s="79"/>
      <c r="B196" s="80"/>
      <c r="C196" s="80" t="s">
        <v>409</v>
      </c>
      <c r="D196" s="81"/>
      <c r="E196" s="82">
        <v>121</v>
      </c>
      <c r="F196" s="83" t="s">
        <v>410</v>
      </c>
      <c r="G196" s="84"/>
      <c r="H196" s="85">
        <v>1728.88</v>
      </c>
      <c r="I196" s="85">
        <v>69.150000000000006</v>
      </c>
      <c r="J196" s="87">
        <v>1.21</v>
      </c>
      <c r="K196" s="86">
        <v>2309.1</v>
      </c>
      <c r="O196" s="20"/>
      <c r="P196" s="20"/>
      <c r="Q196" s="20"/>
      <c r="R196" s="20"/>
      <c r="S196" s="20"/>
      <c r="T196" s="20">
        <v>69.150000000000006</v>
      </c>
      <c r="U196" s="20">
        <v>2309.1</v>
      </c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>
        <v>1</v>
      </c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>
        <v>69.150000000000006</v>
      </c>
      <c r="DR196" s="20"/>
      <c r="DS196" s="20">
        <v>2309.1</v>
      </c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>
        <v>69.150000000000006</v>
      </c>
      <c r="GZ196" s="20"/>
      <c r="HA196" s="20"/>
      <c r="HB196" s="20">
        <v>69.150000000000006</v>
      </c>
      <c r="HC196" s="20"/>
      <c r="HD196" s="20"/>
      <c r="HE196" s="20"/>
      <c r="HF196" s="20">
        <v>69.150000000000006</v>
      </c>
      <c r="HG196" s="20"/>
      <c r="HH196" s="20"/>
      <c r="HI196" s="20"/>
      <c r="HJ196" s="20"/>
      <c r="HK196" s="20"/>
      <c r="HL196" s="20">
        <v>69.150000000000006</v>
      </c>
      <c r="HM196" s="20"/>
      <c r="HN196" s="20">
        <v>69.150000000000006</v>
      </c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</row>
    <row r="197" spans="1:255" x14ac:dyDescent="0.2">
      <c r="A197" s="79"/>
      <c r="B197" s="80"/>
      <c r="C197" s="80" t="s">
        <v>411</v>
      </c>
      <c r="D197" s="81"/>
      <c r="E197" s="82">
        <v>72</v>
      </c>
      <c r="F197" s="83" t="s">
        <v>410</v>
      </c>
      <c r="G197" s="84"/>
      <c r="H197" s="85">
        <v>1028.76</v>
      </c>
      <c r="I197" s="85">
        <v>41.15</v>
      </c>
      <c r="J197" s="87">
        <v>0.72</v>
      </c>
      <c r="K197" s="86">
        <v>1374.01</v>
      </c>
      <c r="O197" s="20"/>
      <c r="P197" s="20"/>
      <c r="Q197" s="20"/>
      <c r="R197" s="20"/>
      <c r="S197" s="20"/>
      <c r="T197" s="20">
        <v>41.15</v>
      </c>
      <c r="U197" s="20">
        <v>1374.01</v>
      </c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>
        <v>1</v>
      </c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>
        <v>41.15</v>
      </c>
      <c r="DR197" s="20"/>
      <c r="DS197" s="20">
        <v>1374.01</v>
      </c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>
        <v>41.15</v>
      </c>
      <c r="HA197" s="20"/>
      <c r="HB197" s="20">
        <v>41.15</v>
      </c>
      <c r="HC197" s="20"/>
      <c r="HD197" s="20"/>
      <c r="HE197" s="20"/>
      <c r="HF197" s="20">
        <v>41.15</v>
      </c>
      <c r="HG197" s="20"/>
      <c r="HH197" s="20"/>
      <c r="HI197" s="20"/>
      <c r="HJ197" s="20"/>
      <c r="HK197" s="20"/>
      <c r="HL197" s="20">
        <v>41.15</v>
      </c>
      <c r="HM197" s="20"/>
      <c r="HN197" s="20">
        <v>41.15</v>
      </c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</row>
    <row r="198" spans="1:255" x14ac:dyDescent="0.2">
      <c r="A198" s="71"/>
      <c r="B198" s="72"/>
      <c r="C198" s="72" t="s">
        <v>412</v>
      </c>
      <c r="D198" s="73" t="s">
        <v>413</v>
      </c>
      <c r="E198" s="74">
        <v>154</v>
      </c>
      <c r="F198" s="75"/>
      <c r="G198" s="76" t="s">
        <v>26</v>
      </c>
      <c r="H198" s="75">
        <v>161.69999999999999</v>
      </c>
      <c r="I198" s="88">
        <v>6.468</v>
      </c>
      <c r="J198" s="77"/>
      <c r="K198" s="78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</row>
    <row r="199" spans="1:255" ht="24" x14ac:dyDescent="0.2">
      <c r="A199" s="118" t="s">
        <v>147</v>
      </c>
      <c r="B199" s="124" t="s">
        <v>35</v>
      </c>
      <c r="C199" s="119" t="s">
        <v>85</v>
      </c>
      <c r="D199" s="120" t="s">
        <v>64</v>
      </c>
      <c r="E199" s="121">
        <v>4</v>
      </c>
      <c r="F199" s="93">
        <v>1149.8900000000001</v>
      </c>
      <c r="G199" s="91"/>
      <c r="H199" s="93">
        <v>1149.8900000000001</v>
      </c>
      <c r="I199" s="122">
        <v>504.89</v>
      </c>
      <c r="J199" s="92">
        <v>9.11</v>
      </c>
      <c r="K199" s="123">
        <v>4599.5600000000004</v>
      </c>
      <c r="L199" s="20"/>
      <c r="M199" s="20"/>
      <c r="N199" s="20"/>
      <c r="O199" s="20"/>
      <c r="P199" s="20"/>
      <c r="Q199" s="20"/>
      <c r="R199" s="20"/>
      <c r="S199" s="20"/>
      <c r="T199" s="20">
        <v>504.89</v>
      </c>
      <c r="U199" s="20">
        <v>4599.5600000000004</v>
      </c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>
        <v>1</v>
      </c>
      <c r="CW199" s="20"/>
      <c r="CX199" s="20"/>
      <c r="CY199" s="20"/>
      <c r="CZ199" s="20"/>
      <c r="DA199" s="20"/>
      <c r="DB199" s="20"/>
      <c r="DC199" s="20"/>
      <c r="DD199" s="20"/>
      <c r="DE199" s="20">
        <v>4599.5600000000004</v>
      </c>
      <c r="DF199" s="20"/>
      <c r="DG199" s="20"/>
      <c r="DH199" s="20"/>
      <c r="DI199" s="20"/>
      <c r="DJ199" s="20"/>
      <c r="DK199" s="20">
        <v>504.89</v>
      </c>
      <c r="DL199" s="20"/>
      <c r="DM199" s="20">
        <v>4599.5600000000004</v>
      </c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>
        <v>504.89</v>
      </c>
      <c r="GK199" s="20"/>
      <c r="GL199" s="20"/>
      <c r="GM199" s="20"/>
      <c r="GN199" s="20">
        <v>504.89</v>
      </c>
      <c r="GO199" s="20"/>
      <c r="GP199" s="20">
        <v>504.89</v>
      </c>
      <c r="GQ199" s="20">
        <v>504.89</v>
      </c>
      <c r="GR199" s="20"/>
      <c r="GS199" s="20">
        <v>504.89</v>
      </c>
      <c r="GT199" s="20"/>
      <c r="GU199" s="20"/>
      <c r="GV199" s="20"/>
      <c r="GW199" s="20"/>
      <c r="GX199" s="20"/>
      <c r="GY199" s="20"/>
      <c r="GZ199" s="20"/>
      <c r="HA199" s="20"/>
      <c r="HB199" s="20">
        <v>504.89</v>
      </c>
      <c r="HC199" s="20"/>
      <c r="HD199" s="20"/>
      <c r="HE199" s="20"/>
      <c r="HF199" s="20">
        <v>504.89</v>
      </c>
      <c r="HG199" s="20"/>
      <c r="HH199" s="20"/>
      <c r="HI199" s="20"/>
      <c r="HJ199" s="20"/>
      <c r="HK199" s="20"/>
      <c r="HL199" s="20">
        <v>504.89</v>
      </c>
      <c r="HM199" s="20"/>
      <c r="HN199" s="20">
        <v>504.89</v>
      </c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>
        <v>504.89</v>
      </c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</row>
    <row r="200" spans="1:255" x14ac:dyDescent="0.2">
      <c r="A200" s="58"/>
      <c r="B200" s="94" t="s">
        <v>415</v>
      </c>
      <c r="C200" s="94" t="s">
        <v>426</v>
      </c>
      <c r="D200" s="57"/>
      <c r="E200" s="57"/>
      <c r="F200" s="57"/>
      <c r="G200" s="57"/>
      <c r="H200" s="57"/>
      <c r="I200" s="57"/>
      <c r="J200" s="57"/>
      <c r="K200" s="59"/>
    </row>
    <row r="201" spans="1:255" ht="24" x14ac:dyDescent="0.2">
      <c r="A201" s="118" t="s">
        <v>148</v>
      </c>
      <c r="B201" s="124" t="s">
        <v>149</v>
      </c>
      <c r="C201" s="119" t="s">
        <v>150</v>
      </c>
      <c r="D201" s="120" t="s">
        <v>64</v>
      </c>
      <c r="E201" s="121">
        <v>1</v>
      </c>
      <c r="F201" s="122">
        <v>34.200000000000003</v>
      </c>
      <c r="G201" s="91"/>
      <c r="H201" s="122">
        <v>34.200000000000003</v>
      </c>
      <c r="I201" s="122">
        <v>34.200000000000003</v>
      </c>
      <c r="J201" s="92">
        <v>9.11</v>
      </c>
      <c r="K201" s="123">
        <v>311.56</v>
      </c>
      <c r="L201" s="20"/>
      <c r="M201" s="20"/>
      <c r="N201" s="20"/>
      <c r="O201" s="20"/>
      <c r="P201" s="20"/>
      <c r="Q201" s="20"/>
      <c r="R201" s="20"/>
      <c r="S201" s="20"/>
      <c r="T201" s="20">
        <v>34.200000000000003</v>
      </c>
      <c r="U201" s="20">
        <v>311.56</v>
      </c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>
        <v>1</v>
      </c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>
        <v>34.200000000000003</v>
      </c>
      <c r="DL201" s="20"/>
      <c r="DM201" s="20">
        <v>311.56</v>
      </c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>
        <v>34.200000000000003</v>
      </c>
      <c r="GK201" s="20"/>
      <c r="GL201" s="20"/>
      <c r="GM201" s="20"/>
      <c r="GN201" s="20">
        <v>34.200000000000003</v>
      </c>
      <c r="GO201" s="20"/>
      <c r="GP201" s="20">
        <v>34.200000000000003</v>
      </c>
      <c r="GQ201" s="20">
        <v>34.200000000000003</v>
      </c>
      <c r="GR201" s="20"/>
      <c r="GS201" s="20">
        <v>34.200000000000003</v>
      </c>
      <c r="GT201" s="20"/>
      <c r="GU201" s="20"/>
      <c r="GV201" s="20"/>
      <c r="GW201" s="20"/>
      <c r="GX201" s="20"/>
      <c r="GY201" s="20"/>
      <c r="GZ201" s="20"/>
      <c r="HA201" s="20"/>
      <c r="HB201" s="20">
        <v>34.200000000000003</v>
      </c>
      <c r="HC201" s="20"/>
      <c r="HD201" s="20"/>
      <c r="HE201" s="20"/>
      <c r="HF201" s="20">
        <v>34.200000000000003</v>
      </c>
      <c r="HG201" s="20"/>
      <c r="HH201" s="20"/>
      <c r="HI201" s="20"/>
      <c r="HJ201" s="20"/>
      <c r="HK201" s="20"/>
      <c r="HL201" s="20">
        <v>34.200000000000003</v>
      </c>
      <c r="HM201" s="20"/>
      <c r="HN201" s="20">
        <v>34.200000000000003</v>
      </c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</row>
    <row r="202" spans="1:255" ht="13.5" thickBot="1" x14ac:dyDescent="0.25">
      <c r="A202" s="133"/>
      <c r="B202" s="134"/>
      <c r="C202" s="134" t="s">
        <v>423</v>
      </c>
      <c r="D202" s="134"/>
      <c r="E202" s="134"/>
      <c r="F202" s="134"/>
      <c r="G202" s="134"/>
      <c r="H202" s="229">
        <v>556.48</v>
      </c>
      <c r="I202" s="230"/>
      <c r="J202" s="229">
        <v>5069.5100000000011</v>
      </c>
      <c r="K202" s="231"/>
      <c r="L202" s="132"/>
      <c r="M202" s="132"/>
      <c r="N202" s="132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</row>
    <row r="203" spans="1:255" x14ac:dyDescent="0.2">
      <c r="A203" s="106"/>
      <c r="B203" s="105"/>
      <c r="C203" s="105" t="s">
        <v>418</v>
      </c>
      <c r="D203" s="105"/>
      <c r="E203" s="105"/>
      <c r="F203" s="105"/>
      <c r="G203" s="105"/>
      <c r="H203" s="224">
        <v>728.24</v>
      </c>
      <c r="I203" s="225"/>
      <c r="J203" s="224">
        <v>10705.570000000002</v>
      </c>
      <c r="K203" s="226"/>
      <c r="O203" s="20"/>
      <c r="P203" s="20"/>
      <c r="Q203" s="20"/>
      <c r="R203" s="20">
        <v>728.24</v>
      </c>
      <c r="S203" s="20">
        <v>10705.570000000002</v>
      </c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>
        <v>728.24</v>
      </c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</row>
    <row r="204" spans="1:255" x14ac:dyDescent="0.2">
      <c r="A204" s="70"/>
      <c r="B204" s="69"/>
      <c r="C204" s="69"/>
      <c r="D204" s="69"/>
      <c r="E204" s="69"/>
      <c r="F204" s="69"/>
      <c r="G204" s="69"/>
      <c r="H204" s="218"/>
      <c r="I204" s="219"/>
      <c r="J204" s="218"/>
      <c r="K204" s="220"/>
    </row>
    <row r="205" spans="1:255" ht="47.25" x14ac:dyDescent="0.2">
      <c r="A205" s="109">
        <v>7</v>
      </c>
      <c r="B205" s="116" t="s">
        <v>153</v>
      </c>
      <c r="C205" s="110" t="s">
        <v>480</v>
      </c>
      <c r="D205" s="111" t="s">
        <v>23</v>
      </c>
      <c r="E205" s="112">
        <v>18</v>
      </c>
      <c r="F205" s="113">
        <v>25.72</v>
      </c>
      <c r="G205" s="117" t="s">
        <v>6</v>
      </c>
      <c r="H205" s="113"/>
      <c r="I205" s="114">
        <v>559.29</v>
      </c>
      <c r="J205" s="92"/>
      <c r="K205" s="115">
        <v>18113.02</v>
      </c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</row>
    <row r="206" spans="1:255" x14ac:dyDescent="0.2">
      <c r="A206" s="60"/>
      <c r="B206" s="61"/>
      <c r="C206" s="61" t="s">
        <v>405</v>
      </c>
      <c r="D206" s="62"/>
      <c r="E206" s="63"/>
      <c r="F206" s="64">
        <v>9.51</v>
      </c>
      <c r="G206" s="65" t="s">
        <v>26</v>
      </c>
      <c r="H206" s="64">
        <v>9.99</v>
      </c>
      <c r="I206" s="64">
        <v>179.82</v>
      </c>
      <c r="J206" s="66">
        <v>33.39</v>
      </c>
      <c r="K206" s="67">
        <v>6004.19</v>
      </c>
      <c r="O206" s="20"/>
      <c r="P206" s="20"/>
      <c r="Q206" s="20"/>
      <c r="R206" s="20"/>
      <c r="S206" s="20"/>
      <c r="T206" s="20">
        <v>179.82</v>
      </c>
      <c r="U206" s="20">
        <v>6004.19</v>
      </c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>
        <v>1</v>
      </c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>
        <v>6004.19</v>
      </c>
      <c r="DH206" s="20">
        <v>1</v>
      </c>
      <c r="DI206" s="20"/>
      <c r="DJ206" s="20"/>
      <c r="DK206" s="20"/>
      <c r="DL206" s="20"/>
      <c r="DM206" s="20"/>
      <c r="DN206" s="20"/>
      <c r="DO206" s="20"/>
      <c r="DP206" s="20"/>
      <c r="DQ206" s="20">
        <v>179.82</v>
      </c>
      <c r="DR206" s="20"/>
      <c r="DS206" s="20">
        <v>6004.19</v>
      </c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>
        <v>179.82</v>
      </c>
      <c r="GK206" s="20">
        <v>179.82</v>
      </c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>
        <v>179.82</v>
      </c>
      <c r="HC206" s="20"/>
      <c r="HD206" s="20"/>
      <c r="HE206" s="20"/>
      <c r="HF206" s="20">
        <v>179.82</v>
      </c>
      <c r="HG206" s="20"/>
      <c r="HH206" s="20"/>
      <c r="HI206" s="20"/>
      <c r="HJ206" s="20"/>
      <c r="HK206" s="20"/>
      <c r="HL206" s="20">
        <v>179.82</v>
      </c>
      <c r="HM206" s="20"/>
      <c r="HN206" s="20">
        <v>179.82</v>
      </c>
      <c r="HO206" s="20"/>
      <c r="HP206" s="20"/>
      <c r="HQ206" s="20"/>
      <c r="HR206" s="20"/>
      <c r="HS206" s="20"/>
      <c r="HT206" s="20"/>
      <c r="HU206" s="20"/>
      <c r="HV206" s="20"/>
      <c r="HW206" s="20"/>
      <c r="HX206" s="20">
        <v>179.82</v>
      </c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</row>
    <row r="207" spans="1:255" x14ac:dyDescent="0.2">
      <c r="A207" s="71"/>
      <c r="B207" s="72"/>
      <c r="C207" s="72" t="s">
        <v>406</v>
      </c>
      <c r="D207" s="73"/>
      <c r="E207" s="74"/>
      <c r="F207" s="75">
        <v>1.47</v>
      </c>
      <c r="G207" s="76" t="s">
        <v>26</v>
      </c>
      <c r="H207" s="75">
        <v>1.55</v>
      </c>
      <c r="I207" s="75">
        <v>27.9</v>
      </c>
      <c r="J207" s="77">
        <v>13.26</v>
      </c>
      <c r="K207" s="78">
        <v>369.95</v>
      </c>
      <c r="O207" s="20"/>
      <c r="P207" s="20"/>
      <c r="Q207" s="20"/>
      <c r="R207" s="20"/>
      <c r="S207" s="20"/>
      <c r="T207" s="20">
        <v>27.9</v>
      </c>
      <c r="U207" s="20">
        <v>369.95</v>
      </c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>
        <v>1</v>
      </c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>
        <v>27.9</v>
      </c>
      <c r="DR207" s="20"/>
      <c r="DS207" s="20">
        <v>369.95</v>
      </c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>
        <v>27.9</v>
      </c>
      <c r="GK207" s="20"/>
      <c r="GL207" s="20">
        <v>27.9</v>
      </c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>
        <v>27.9</v>
      </c>
      <c r="HC207" s="20"/>
      <c r="HD207" s="20"/>
      <c r="HE207" s="20"/>
      <c r="HF207" s="20">
        <v>27.9</v>
      </c>
      <c r="HG207" s="20"/>
      <c r="HH207" s="20"/>
      <c r="HI207" s="20"/>
      <c r="HJ207" s="20"/>
      <c r="HK207" s="20"/>
      <c r="HL207" s="20">
        <v>27.9</v>
      </c>
      <c r="HM207" s="20"/>
      <c r="HN207" s="20">
        <v>27.9</v>
      </c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</row>
    <row r="208" spans="1:255" x14ac:dyDescent="0.2">
      <c r="A208" s="71"/>
      <c r="B208" s="72"/>
      <c r="C208" s="72" t="s">
        <v>407</v>
      </c>
      <c r="D208" s="73"/>
      <c r="E208" s="74"/>
      <c r="F208" s="75">
        <v>0.12</v>
      </c>
      <c r="G208" s="76" t="s">
        <v>26</v>
      </c>
      <c r="H208" s="75">
        <v>0.13</v>
      </c>
      <c r="I208" s="75">
        <v>2.34</v>
      </c>
      <c r="J208" s="77">
        <v>33.39</v>
      </c>
      <c r="K208" s="78">
        <v>78.13</v>
      </c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>
        <v>2.34</v>
      </c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>
        <v>2.34</v>
      </c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</row>
    <row r="209" spans="1:255" x14ac:dyDescent="0.2">
      <c r="A209" s="71"/>
      <c r="B209" s="72"/>
      <c r="C209" s="72" t="s">
        <v>408</v>
      </c>
      <c r="D209" s="73"/>
      <c r="E209" s="74"/>
      <c r="F209" s="75">
        <v>14.74</v>
      </c>
      <c r="G209" s="76"/>
      <c r="H209" s="75">
        <v>14.74</v>
      </c>
      <c r="I209" s="75">
        <v>265.32</v>
      </c>
      <c r="J209" s="77">
        <v>9.11</v>
      </c>
      <c r="K209" s="78">
        <v>2417.0700000000002</v>
      </c>
      <c r="O209" s="20"/>
      <c r="P209" s="20"/>
      <c r="Q209" s="20"/>
      <c r="R209" s="20"/>
      <c r="S209" s="20"/>
      <c r="T209" s="20">
        <v>265.32</v>
      </c>
      <c r="U209" s="20">
        <v>2417.0700000000002</v>
      </c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>
        <v>1</v>
      </c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>
        <v>265.32</v>
      </c>
      <c r="DL209" s="20"/>
      <c r="DM209" s="20">
        <v>2417.0700000000002</v>
      </c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>
        <v>265.32</v>
      </c>
      <c r="GK209" s="20"/>
      <c r="GL209" s="20"/>
      <c r="GM209" s="20"/>
      <c r="GN209" s="20">
        <v>265.32</v>
      </c>
      <c r="GO209" s="20"/>
      <c r="GP209" s="20">
        <v>265.32</v>
      </c>
      <c r="GQ209" s="20">
        <v>265.32</v>
      </c>
      <c r="GR209" s="20"/>
      <c r="GS209" s="20">
        <v>265.32</v>
      </c>
      <c r="GT209" s="20"/>
      <c r="GU209" s="20"/>
      <c r="GV209" s="20"/>
      <c r="GW209" s="20">
        <v>0</v>
      </c>
      <c r="GX209" s="20">
        <v>0</v>
      </c>
      <c r="GY209" s="20"/>
      <c r="GZ209" s="20"/>
      <c r="HA209" s="20"/>
      <c r="HB209" s="20">
        <v>265.32</v>
      </c>
      <c r="HC209" s="20"/>
      <c r="HD209" s="20"/>
      <c r="HE209" s="20"/>
      <c r="HF209" s="20">
        <v>265.32</v>
      </c>
      <c r="HG209" s="20"/>
      <c r="HH209" s="20"/>
      <c r="HI209" s="20"/>
      <c r="HJ209" s="20"/>
      <c r="HK209" s="20"/>
      <c r="HL209" s="20">
        <v>265.32</v>
      </c>
      <c r="HM209" s="20"/>
      <c r="HN209" s="20">
        <v>265.32</v>
      </c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</row>
    <row r="210" spans="1:255" x14ac:dyDescent="0.2">
      <c r="A210" s="79"/>
      <c r="B210" s="80"/>
      <c r="C210" s="80" t="s">
        <v>409</v>
      </c>
      <c r="D210" s="81"/>
      <c r="E210" s="82">
        <v>121</v>
      </c>
      <c r="F210" s="83" t="s">
        <v>410</v>
      </c>
      <c r="G210" s="84"/>
      <c r="H210" s="85">
        <v>12.25</v>
      </c>
      <c r="I210" s="85">
        <v>220.41</v>
      </c>
      <c r="J210" s="87">
        <v>1.21</v>
      </c>
      <c r="K210" s="86">
        <v>7359.61</v>
      </c>
      <c r="O210" s="20"/>
      <c r="P210" s="20"/>
      <c r="Q210" s="20"/>
      <c r="R210" s="20"/>
      <c r="S210" s="20"/>
      <c r="T210" s="20">
        <v>220.41</v>
      </c>
      <c r="U210" s="20">
        <v>7359.61</v>
      </c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>
        <v>1</v>
      </c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>
        <v>220.41</v>
      </c>
      <c r="DR210" s="20"/>
      <c r="DS210" s="20">
        <v>7359.61</v>
      </c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>
        <v>220.41</v>
      </c>
      <c r="GZ210" s="20"/>
      <c r="HA210" s="20"/>
      <c r="HB210" s="20">
        <v>220.41</v>
      </c>
      <c r="HC210" s="20"/>
      <c r="HD210" s="20"/>
      <c r="HE210" s="20"/>
      <c r="HF210" s="20">
        <v>220.41</v>
      </c>
      <c r="HG210" s="20"/>
      <c r="HH210" s="20"/>
      <c r="HI210" s="20"/>
      <c r="HJ210" s="20"/>
      <c r="HK210" s="20"/>
      <c r="HL210" s="20">
        <v>220.41</v>
      </c>
      <c r="HM210" s="20"/>
      <c r="HN210" s="20">
        <v>220.41</v>
      </c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</row>
    <row r="211" spans="1:255" x14ac:dyDescent="0.2">
      <c r="A211" s="79"/>
      <c r="B211" s="80"/>
      <c r="C211" s="80" t="s">
        <v>411</v>
      </c>
      <c r="D211" s="81"/>
      <c r="E211" s="82">
        <v>72</v>
      </c>
      <c r="F211" s="83" t="s">
        <v>410</v>
      </c>
      <c r="G211" s="84"/>
      <c r="H211" s="85">
        <v>7.29</v>
      </c>
      <c r="I211" s="85">
        <v>131.16</v>
      </c>
      <c r="J211" s="87">
        <v>0.72</v>
      </c>
      <c r="K211" s="86">
        <v>4379.2700000000004</v>
      </c>
      <c r="O211" s="20"/>
      <c r="P211" s="20"/>
      <c r="Q211" s="20"/>
      <c r="R211" s="20"/>
      <c r="S211" s="20"/>
      <c r="T211" s="20">
        <v>131.16</v>
      </c>
      <c r="U211" s="20">
        <v>4379.2700000000004</v>
      </c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>
        <v>1</v>
      </c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>
        <v>131.16</v>
      </c>
      <c r="DR211" s="20"/>
      <c r="DS211" s="20">
        <v>4379.2700000000004</v>
      </c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>
        <v>131.16</v>
      </c>
      <c r="HA211" s="20"/>
      <c r="HB211" s="20">
        <v>131.16</v>
      </c>
      <c r="HC211" s="20"/>
      <c r="HD211" s="20"/>
      <c r="HE211" s="20"/>
      <c r="HF211" s="20">
        <v>131.16</v>
      </c>
      <c r="HG211" s="20"/>
      <c r="HH211" s="20"/>
      <c r="HI211" s="20"/>
      <c r="HJ211" s="20"/>
      <c r="HK211" s="20"/>
      <c r="HL211" s="20">
        <v>131.16</v>
      </c>
      <c r="HM211" s="20"/>
      <c r="HN211" s="20">
        <v>131.16</v>
      </c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</row>
    <row r="212" spans="1:255" x14ac:dyDescent="0.2">
      <c r="A212" s="71"/>
      <c r="B212" s="72"/>
      <c r="C212" s="72" t="s">
        <v>412</v>
      </c>
      <c r="D212" s="73" t="s">
        <v>413</v>
      </c>
      <c r="E212" s="74">
        <v>1.06</v>
      </c>
      <c r="F212" s="75"/>
      <c r="G212" s="76" t="s">
        <v>26</v>
      </c>
      <c r="H212" s="75">
        <v>1.1100000000000001</v>
      </c>
      <c r="I212" s="88">
        <v>20.033999999999999</v>
      </c>
      <c r="J212" s="77"/>
      <c r="K212" s="78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</row>
    <row r="213" spans="1:255" ht="36" x14ac:dyDescent="0.2">
      <c r="A213" s="97" t="s">
        <v>156</v>
      </c>
      <c r="B213" s="98" t="s">
        <v>35</v>
      </c>
      <c r="C213" s="99" t="s">
        <v>481</v>
      </c>
      <c r="D213" s="100" t="s">
        <v>23</v>
      </c>
      <c r="E213" s="101">
        <v>18</v>
      </c>
      <c r="F213" s="102">
        <v>6817.39</v>
      </c>
      <c r="G213" s="65"/>
      <c r="H213" s="102">
        <v>6817.39</v>
      </c>
      <c r="I213" s="103">
        <v>20018.439999999999</v>
      </c>
      <c r="J213" s="66">
        <v>6.13</v>
      </c>
      <c r="K213" s="104">
        <v>122713.02</v>
      </c>
      <c r="L213" s="20"/>
      <c r="M213" s="20"/>
      <c r="N213" s="20"/>
      <c r="O213" s="20"/>
      <c r="P213" s="20"/>
      <c r="Q213" s="20"/>
      <c r="R213" s="20"/>
      <c r="S213" s="20"/>
      <c r="T213" s="20">
        <v>20018.439999999999</v>
      </c>
      <c r="U213" s="20">
        <v>122713.02</v>
      </c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>
        <v>3</v>
      </c>
      <c r="CW213" s="20"/>
      <c r="CX213" s="20"/>
      <c r="CY213" s="20"/>
      <c r="CZ213" s="20"/>
      <c r="DA213" s="20"/>
      <c r="DB213" s="20"/>
      <c r="DC213" s="20"/>
      <c r="DD213" s="20"/>
      <c r="DE213" s="20"/>
      <c r="DF213" s="20">
        <v>122713.02</v>
      </c>
      <c r="DG213" s="20"/>
      <c r="DH213" s="20"/>
      <c r="DI213" s="20"/>
      <c r="DJ213" s="20"/>
      <c r="DK213" s="20"/>
      <c r="DL213" s="20"/>
      <c r="DM213" s="20"/>
      <c r="DN213" s="20">
        <v>20018.439999999999</v>
      </c>
      <c r="DO213" s="20"/>
      <c r="DP213" s="20">
        <v>122713.02</v>
      </c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>
        <v>20018.439999999999</v>
      </c>
      <c r="GO213" s="20"/>
      <c r="GP213" s="20">
        <v>20018.439999999999</v>
      </c>
      <c r="GQ213" s="20"/>
      <c r="GR213" s="20"/>
      <c r="GS213" s="20"/>
      <c r="GT213" s="20">
        <v>20018.439999999999</v>
      </c>
      <c r="GU213" s="20"/>
      <c r="GV213" s="20">
        <v>20018.439999999999</v>
      </c>
      <c r="GW213" s="20"/>
      <c r="GX213" s="20"/>
      <c r="GY213" s="20"/>
      <c r="GZ213" s="20"/>
      <c r="HA213" s="20"/>
      <c r="HB213" s="20"/>
      <c r="HC213" s="20"/>
      <c r="HD213" s="20">
        <v>20018.439999999999</v>
      </c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>
        <v>20018.439999999999</v>
      </c>
      <c r="HS213" s="20"/>
      <c r="HT213" s="20"/>
      <c r="HU213" s="20"/>
      <c r="HV213" s="20"/>
      <c r="HW213" s="20"/>
      <c r="HX213" s="20"/>
      <c r="HY213" s="20"/>
      <c r="HZ213" s="20">
        <v>20018.439999999999</v>
      </c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</row>
    <row r="214" spans="1:255" x14ac:dyDescent="0.2">
      <c r="A214" s="89"/>
      <c r="B214" s="96" t="s">
        <v>415</v>
      </c>
      <c r="C214" s="96" t="s">
        <v>482</v>
      </c>
      <c r="D214" s="29"/>
      <c r="E214" s="29"/>
      <c r="F214" s="29"/>
      <c r="G214" s="29"/>
      <c r="H214" s="29"/>
      <c r="I214" s="29"/>
      <c r="J214" s="29"/>
      <c r="K214" s="90"/>
    </row>
    <row r="215" spans="1:255" ht="13.5" thickBot="1" x14ac:dyDescent="0.25">
      <c r="A215" s="107"/>
      <c r="B215" s="108"/>
      <c r="C215" s="108" t="s">
        <v>417</v>
      </c>
      <c r="D215" s="108"/>
      <c r="E215" s="108"/>
      <c r="F215" s="108"/>
      <c r="G215" s="108"/>
      <c r="H215" s="221">
        <v>20018.439999999999</v>
      </c>
      <c r="I215" s="222"/>
      <c r="J215" s="221">
        <v>122713.02</v>
      </c>
      <c r="K215" s="223"/>
      <c r="L215" s="95"/>
      <c r="M215" s="95"/>
      <c r="N215" s="95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</row>
    <row r="216" spans="1:255" x14ac:dyDescent="0.2">
      <c r="A216" s="106"/>
      <c r="B216" s="105"/>
      <c r="C216" s="105" t="s">
        <v>418</v>
      </c>
      <c r="D216" s="105"/>
      <c r="E216" s="105"/>
      <c r="F216" s="105"/>
      <c r="G216" s="105"/>
      <c r="H216" s="224">
        <v>20843.05</v>
      </c>
      <c r="I216" s="225"/>
      <c r="J216" s="224">
        <v>143243.11000000002</v>
      </c>
      <c r="K216" s="226"/>
      <c r="O216" s="20"/>
      <c r="P216" s="20"/>
      <c r="Q216" s="20"/>
      <c r="R216" s="20">
        <v>20843.05</v>
      </c>
      <c r="S216" s="20">
        <v>143243.11000000002</v>
      </c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>
        <v>20843.05</v>
      </c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</row>
    <row r="217" spans="1:255" ht="13.5" thickBot="1" x14ac:dyDescent="0.25">
      <c r="A217" s="70"/>
      <c r="B217" s="69"/>
      <c r="C217" s="69"/>
      <c r="D217" s="69"/>
      <c r="E217" s="69"/>
      <c r="F217" s="69"/>
      <c r="G217" s="69"/>
      <c r="H217" s="218"/>
      <c r="I217" s="219"/>
      <c r="J217" s="218"/>
      <c r="K217" s="220"/>
    </row>
    <row r="218" spans="1:255" x14ac:dyDescent="0.2">
      <c r="A218" s="135"/>
      <c r="B218" s="135"/>
      <c r="C218" s="136" t="s">
        <v>428</v>
      </c>
      <c r="D218" s="136"/>
      <c r="E218" s="136"/>
      <c r="F218" s="136"/>
      <c r="G218" s="136"/>
      <c r="H218" s="136"/>
      <c r="I218" s="137">
        <v>21571.29</v>
      </c>
      <c r="J218" s="136"/>
      <c r="K218" s="137">
        <v>153948.68</v>
      </c>
      <c r="P218" s="20">
        <v>21571.29</v>
      </c>
      <c r="Q218" s="20">
        <v>153948.68000000002</v>
      </c>
      <c r="R218" s="20"/>
      <c r="S218" s="20"/>
      <c r="T218" s="20"/>
      <c r="U218" s="20"/>
      <c r="V218" s="20"/>
      <c r="W218" s="20"/>
    </row>
    <row r="220" spans="1:255" x14ac:dyDescent="0.2">
      <c r="C220" s="139" t="s">
        <v>430</v>
      </c>
      <c r="D220" s="139"/>
      <c r="E220" s="139"/>
      <c r="F220" s="139"/>
      <c r="G220" s="139"/>
      <c r="H220" s="139"/>
      <c r="I220" s="139"/>
      <c r="J220" s="139"/>
      <c r="K220" s="139"/>
    </row>
    <row r="221" spans="1:255" x14ac:dyDescent="0.2">
      <c r="C221" s="11" t="s">
        <v>92</v>
      </c>
      <c r="D221" s="11"/>
      <c r="E221" s="11"/>
      <c r="F221" s="11"/>
      <c r="G221" s="11"/>
      <c r="H221" s="11"/>
      <c r="I221" s="140">
        <v>1090.98</v>
      </c>
      <c r="J221" s="11"/>
      <c r="K221" s="140">
        <v>15813.67</v>
      </c>
    </row>
    <row r="222" spans="1:255" x14ac:dyDescent="0.2">
      <c r="C222" s="141" t="s">
        <v>430</v>
      </c>
      <c r="D222" s="139"/>
      <c r="E222" s="139"/>
      <c r="F222" s="139"/>
      <c r="G222" s="139"/>
      <c r="H222" s="139"/>
      <c r="I222" s="139"/>
      <c r="J222" s="139"/>
      <c r="K222" s="139"/>
    </row>
    <row r="223" spans="1:255" x14ac:dyDescent="0.2">
      <c r="C223" s="143" t="s">
        <v>431</v>
      </c>
      <c r="D223" s="142"/>
      <c r="E223" s="142"/>
      <c r="F223" s="142"/>
      <c r="G223" s="142"/>
      <c r="H223" s="142"/>
      <c r="I223" s="144">
        <v>236.35</v>
      </c>
      <c r="J223" s="142"/>
      <c r="K223" s="144">
        <v>7891.74</v>
      </c>
    </row>
    <row r="224" spans="1:255" x14ac:dyDescent="0.2">
      <c r="C224" s="145" t="s">
        <v>432</v>
      </c>
      <c r="D224" s="139"/>
      <c r="E224" s="139"/>
      <c r="F224" s="139"/>
      <c r="G224" s="139"/>
      <c r="H224" s="139"/>
      <c r="I224" s="139"/>
      <c r="J224" s="139"/>
      <c r="K224" s="139"/>
    </row>
    <row r="225" spans="3:11" hidden="1" x14ac:dyDescent="0.2">
      <c r="C225" s="146" t="s">
        <v>433</v>
      </c>
      <c r="D225" s="142"/>
      <c r="E225" s="142"/>
      <c r="F225" s="142"/>
      <c r="G225" s="142"/>
      <c r="H225" s="142"/>
      <c r="I225" s="144">
        <v>0</v>
      </c>
      <c r="J225" s="142"/>
      <c r="K225" s="144">
        <v>0</v>
      </c>
    </row>
    <row r="226" spans="3:11" hidden="1" x14ac:dyDescent="0.2">
      <c r="C226" s="146" t="s">
        <v>434</v>
      </c>
      <c r="D226" s="142"/>
      <c r="E226" s="142"/>
      <c r="F226" s="142"/>
      <c r="G226" s="142"/>
      <c r="H226" s="142"/>
      <c r="I226" s="144">
        <v>0</v>
      </c>
      <c r="J226" s="142"/>
      <c r="K226" s="144">
        <v>0</v>
      </c>
    </row>
    <row r="227" spans="3:11" hidden="1" x14ac:dyDescent="0.2">
      <c r="C227" s="146" t="s">
        <v>435</v>
      </c>
      <c r="D227" s="142"/>
      <c r="E227" s="142"/>
      <c r="F227" s="142"/>
      <c r="G227" s="142"/>
      <c r="H227" s="142"/>
      <c r="I227" s="144">
        <v>0</v>
      </c>
      <c r="J227" s="142"/>
      <c r="K227" s="144">
        <v>0</v>
      </c>
    </row>
    <row r="228" spans="3:11" hidden="1" x14ac:dyDescent="0.2">
      <c r="C228" s="146" t="s">
        <v>436</v>
      </c>
      <c r="D228" s="142"/>
      <c r="E228" s="142"/>
      <c r="F228" s="142"/>
      <c r="G228" s="142"/>
      <c r="H228" s="142"/>
      <c r="I228" s="144">
        <v>0</v>
      </c>
      <c r="J228" s="142"/>
      <c r="K228" s="144">
        <v>0</v>
      </c>
    </row>
    <row r="229" spans="3:11" hidden="1" x14ac:dyDescent="0.2">
      <c r="C229" s="146" t="s">
        <v>437</v>
      </c>
      <c r="D229" s="142"/>
      <c r="E229" s="142"/>
      <c r="F229" s="142"/>
      <c r="G229" s="142"/>
      <c r="H229" s="142"/>
      <c r="I229" s="144">
        <v>0</v>
      </c>
      <c r="J229" s="142"/>
      <c r="K229" s="144">
        <v>0</v>
      </c>
    </row>
    <row r="230" spans="3:11" hidden="1" x14ac:dyDescent="0.2">
      <c r="C230" s="146" t="s">
        <v>438</v>
      </c>
      <c r="D230" s="142"/>
      <c r="E230" s="142"/>
      <c r="F230" s="142"/>
      <c r="G230" s="142"/>
      <c r="H230" s="142"/>
      <c r="I230" s="144">
        <v>0</v>
      </c>
      <c r="J230" s="142"/>
      <c r="K230" s="144">
        <v>0</v>
      </c>
    </row>
    <row r="231" spans="3:11" hidden="1" x14ac:dyDescent="0.2">
      <c r="C231" s="146" t="s">
        <v>439</v>
      </c>
      <c r="D231" s="142"/>
      <c r="E231" s="142"/>
      <c r="F231" s="142"/>
      <c r="G231" s="142"/>
      <c r="H231" s="142"/>
      <c r="I231" s="144">
        <v>0</v>
      </c>
      <c r="J231" s="142"/>
      <c r="K231" s="144">
        <v>0</v>
      </c>
    </row>
    <row r="232" spans="3:11" hidden="1" x14ac:dyDescent="0.2">
      <c r="C232" s="146" t="s">
        <v>440</v>
      </c>
      <c r="D232" s="142"/>
      <c r="E232" s="142"/>
      <c r="F232" s="142"/>
      <c r="G232" s="142"/>
      <c r="H232" s="142"/>
      <c r="I232" s="144">
        <v>0</v>
      </c>
      <c r="J232" s="142"/>
      <c r="K232" s="144">
        <v>0</v>
      </c>
    </row>
    <row r="233" spans="3:11" hidden="1" x14ac:dyDescent="0.2">
      <c r="C233" s="146" t="s">
        <v>441</v>
      </c>
      <c r="D233" s="142"/>
      <c r="E233" s="142"/>
      <c r="F233" s="142"/>
      <c r="G233" s="142"/>
      <c r="H233" s="142"/>
      <c r="I233" s="144">
        <v>0</v>
      </c>
      <c r="J233" s="142"/>
      <c r="K233" s="144">
        <v>0</v>
      </c>
    </row>
    <row r="234" spans="3:11" hidden="1" x14ac:dyDescent="0.2">
      <c r="C234" s="146" t="s">
        <v>442</v>
      </c>
      <c r="D234" s="142"/>
      <c r="E234" s="142"/>
      <c r="F234" s="142"/>
      <c r="G234" s="142"/>
      <c r="H234" s="142"/>
      <c r="I234" s="144">
        <v>0</v>
      </c>
      <c r="J234" s="142"/>
      <c r="K234" s="144">
        <v>0</v>
      </c>
    </row>
    <row r="235" spans="3:11" hidden="1" x14ac:dyDescent="0.2">
      <c r="C235" s="146" t="s">
        <v>443</v>
      </c>
      <c r="D235" s="142"/>
      <c r="E235" s="142"/>
      <c r="F235" s="142"/>
      <c r="G235" s="142"/>
      <c r="H235" s="142"/>
      <c r="I235" s="144">
        <v>0</v>
      </c>
      <c r="J235" s="142"/>
      <c r="K235" s="144">
        <v>0</v>
      </c>
    </row>
    <row r="236" spans="3:11" hidden="1" x14ac:dyDescent="0.2">
      <c r="C236" s="146" t="s">
        <v>444</v>
      </c>
      <c r="D236" s="142"/>
      <c r="E236" s="142"/>
      <c r="F236" s="142"/>
      <c r="G236" s="142"/>
      <c r="H236" s="142"/>
      <c r="I236" s="144">
        <v>0</v>
      </c>
      <c r="J236" s="142"/>
      <c r="K236" s="144">
        <v>0</v>
      </c>
    </row>
    <row r="237" spans="3:11" hidden="1" x14ac:dyDescent="0.2">
      <c r="C237" s="146" t="s">
        <v>445</v>
      </c>
      <c r="D237" s="142"/>
      <c r="E237" s="142"/>
      <c r="F237" s="142"/>
      <c r="G237" s="142"/>
      <c r="H237" s="142"/>
      <c r="I237" s="144">
        <v>0</v>
      </c>
      <c r="J237" s="142"/>
      <c r="K237" s="144">
        <v>0</v>
      </c>
    </row>
    <row r="238" spans="3:11" hidden="1" x14ac:dyDescent="0.2">
      <c r="C238" s="146" t="s">
        <v>446</v>
      </c>
      <c r="D238" s="142"/>
      <c r="E238" s="142"/>
      <c r="F238" s="142"/>
      <c r="G238" s="142"/>
      <c r="H238" s="142"/>
      <c r="I238" s="144">
        <v>0</v>
      </c>
      <c r="J238" s="142"/>
      <c r="K238" s="144">
        <v>0</v>
      </c>
    </row>
    <row r="239" spans="3:11" hidden="1" x14ac:dyDescent="0.2">
      <c r="C239" s="146" t="s">
        <v>447</v>
      </c>
      <c r="D239" s="142"/>
      <c r="E239" s="142"/>
      <c r="F239" s="142"/>
      <c r="G239" s="142"/>
      <c r="H239" s="142"/>
      <c r="I239" s="144">
        <v>0</v>
      </c>
      <c r="J239" s="142"/>
      <c r="K239" s="144">
        <v>0</v>
      </c>
    </row>
    <row r="240" spans="3:11" x14ac:dyDescent="0.2">
      <c r="C240" s="146" t="s">
        <v>448</v>
      </c>
      <c r="D240" s="142"/>
      <c r="E240" s="142"/>
      <c r="F240" s="142"/>
      <c r="G240" s="142"/>
      <c r="H240" s="142"/>
      <c r="I240" s="144">
        <v>236.35</v>
      </c>
      <c r="J240" s="142"/>
      <c r="K240" s="144">
        <v>7891.74</v>
      </c>
    </row>
    <row r="241" spans="1:11" x14ac:dyDescent="0.2">
      <c r="C241" s="148" t="s">
        <v>449</v>
      </c>
      <c r="D241" s="147"/>
      <c r="E241" s="147"/>
      <c r="F241" s="147"/>
      <c r="G241" s="147"/>
      <c r="H241" s="147"/>
      <c r="I241" s="149">
        <v>32.83</v>
      </c>
      <c r="J241" s="147"/>
      <c r="K241" s="149">
        <v>435.35</v>
      </c>
    </row>
    <row r="242" spans="1:11" hidden="1" x14ac:dyDescent="0.2">
      <c r="C242" s="145" t="s">
        <v>430</v>
      </c>
      <c r="D242" s="139"/>
      <c r="E242" s="139"/>
      <c r="F242" s="139"/>
      <c r="G242" s="139"/>
      <c r="H242" s="139"/>
      <c r="I242" s="139"/>
      <c r="J242" s="139"/>
      <c r="K242" s="139"/>
    </row>
    <row r="243" spans="1:11" hidden="1" x14ac:dyDescent="0.2">
      <c r="C243" s="150" t="s">
        <v>450</v>
      </c>
      <c r="D243" s="147"/>
      <c r="E243" s="147"/>
      <c r="F243" s="147"/>
      <c r="G243" s="147"/>
      <c r="H243" s="147"/>
      <c r="I243" s="149">
        <v>2.96</v>
      </c>
      <c r="J243" s="147"/>
      <c r="K243" s="149">
        <v>98.93</v>
      </c>
    </row>
    <row r="244" spans="1:11" hidden="1" x14ac:dyDescent="0.2">
      <c r="C244" s="151" t="s">
        <v>451</v>
      </c>
      <c r="D244" s="132"/>
      <c r="E244" s="132"/>
      <c r="F244" s="132"/>
      <c r="G244" s="132"/>
      <c r="H244" s="132"/>
      <c r="I244" s="152">
        <v>821.8</v>
      </c>
      <c r="J244" s="132"/>
      <c r="K244" s="152">
        <v>7486.58</v>
      </c>
    </row>
    <row r="245" spans="1:11" hidden="1" x14ac:dyDescent="0.2">
      <c r="C245" s="153" t="s">
        <v>430</v>
      </c>
      <c r="D245" s="132"/>
      <c r="E245" s="132"/>
      <c r="F245" s="132"/>
      <c r="G245" s="132"/>
      <c r="H245" s="132"/>
      <c r="I245" s="152"/>
      <c r="J245" s="132"/>
      <c r="K245" s="152"/>
    </row>
    <row r="246" spans="1:11" hidden="1" x14ac:dyDescent="0.2">
      <c r="C246" s="154" t="s">
        <v>452</v>
      </c>
      <c r="D246" s="132"/>
      <c r="E246" s="132"/>
      <c r="F246" s="132"/>
      <c r="G246" s="132"/>
      <c r="H246" s="132"/>
      <c r="I246" s="152">
        <v>821.8</v>
      </c>
      <c r="J246" s="132"/>
      <c r="K246" s="152">
        <v>7486.58</v>
      </c>
    </row>
    <row r="247" spans="1:11" hidden="1" x14ac:dyDescent="0.2">
      <c r="C247" s="155" t="s">
        <v>453</v>
      </c>
      <c r="D247" s="132"/>
      <c r="E247" s="132"/>
      <c r="F247" s="132"/>
      <c r="G247" s="132"/>
      <c r="H247" s="132"/>
      <c r="I247" s="152">
        <v>0</v>
      </c>
      <c r="J247" s="132"/>
      <c r="K247" s="152">
        <v>0</v>
      </c>
    </row>
    <row r="248" spans="1:11" hidden="1" x14ac:dyDescent="0.2">
      <c r="C248" s="155" t="s">
        <v>454</v>
      </c>
      <c r="D248" s="132"/>
      <c r="E248" s="132"/>
      <c r="F248" s="132"/>
      <c r="G248" s="132"/>
      <c r="H248" s="132"/>
      <c r="I248" s="152">
        <v>821.8</v>
      </c>
      <c r="J248" s="132"/>
      <c r="K248" s="152">
        <v>7486.58</v>
      </c>
    </row>
    <row r="249" spans="1:11" hidden="1" x14ac:dyDescent="0.2">
      <c r="C249" s="154" t="s">
        <v>455</v>
      </c>
      <c r="D249" s="132"/>
      <c r="E249" s="132"/>
      <c r="F249" s="132"/>
      <c r="G249" s="132"/>
      <c r="H249" s="132"/>
      <c r="I249" s="152">
        <v>0</v>
      </c>
      <c r="J249" s="132"/>
      <c r="K249" s="152">
        <v>0</v>
      </c>
    </row>
    <row r="250" spans="1:11" hidden="1" x14ac:dyDescent="0.2">
      <c r="C250" s="156" t="s">
        <v>456</v>
      </c>
      <c r="D250" s="138"/>
      <c r="E250" s="138"/>
      <c r="F250" s="138"/>
      <c r="G250" s="138"/>
      <c r="H250" s="138"/>
      <c r="I250" s="157">
        <v>0</v>
      </c>
      <c r="J250" s="138"/>
      <c r="K250" s="157">
        <v>0</v>
      </c>
    </row>
    <row r="252" spans="1:11" hidden="1" x14ac:dyDescent="0.2">
      <c r="C252" s="142" t="s">
        <v>457</v>
      </c>
      <c r="D252" s="142"/>
      <c r="E252" s="142"/>
      <c r="F252" s="142"/>
      <c r="G252" s="142"/>
      <c r="H252" s="142"/>
      <c r="I252" s="144">
        <v>239.31</v>
      </c>
      <c r="J252" s="142"/>
      <c r="K252" s="144">
        <v>7990.67</v>
      </c>
    </row>
    <row r="254" spans="1:11" x14ac:dyDescent="0.2">
      <c r="A254" s="158"/>
      <c r="B254" s="158"/>
      <c r="C254" s="158" t="s">
        <v>458</v>
      </c>
      <c r="D254" s="158"/>
      <c r="E254" s="158"/>
      <c r="F254" s="158"/>
      <c r="G254" s="158"/>
      <c r="H254" s="158"/>
      <c r="I254" s="159">
        <v>289.56</v>
      </c>
      <c r="J254" s="158"/>
      <c r="K254" s="159">
        <v>9668.7099999999991</v>
      </c>
    </row>
    <row r="255" spans="1:11" x14ac:dyDescent="0.2">
      <c r="A255" s="158"/>
      <c r="B255" s="158"/>
      <c r="C255" s="158" t="s">
        <v>459</v>
      </c>
      <c r="D255" s="158"/>
      <c r="E255" s="158"/>
      <c r="F255" s="158"/>
      <c r="G255" s="158"/>
      <c r="H255" s="158"/>
      <c r="I255" s="159">
        <v>172.31</v>
      </c>
      <c r="J255" s="158"/>
      <c r="K255" s="159">
        <v>5753.28</v>
      </c>
    </row>
    <row r="257" spans="3:11" hidden="1" x14ac:dyDescent="0.2">
      <c r="C257" s="95" t="s">
        <v>460</v>
      </c>
      <c r="D257" s="95"/>
      <c r="E257" s="95"/>
      <c r="F257" s="95"/>
      <c r="G257" s="95"/>
      <c r="H257" s="95"/>
      <c r="I257" s="160">
        <v>20018.439999999999</v>
      </c>
      <c r="J257" s="95"/>
      <c r="K257" s="160">
        <v>122713.02</v>
      </c>
    </row>
    <row r="258" spans="3:11" hidden="1" x14ac:dyDescent="0.2">
      <c r="C258" s="161" t="s">
        <v>430</v>
      </c>
      <c r="D258" s="162"/>
      <c r="E258" s="162"/>
      <c r="F258" s="162"/>
      <c r="G258" s="162"/>
      <c r="H258" s="162"/>
      <c r="I258" s="162"/>
      <c r="J258" s="162"/>
      <c r="K258" s="162"/>
    </row>
    <row r="259" spans="3:11" hidden="1" x14ac:dyDescent="0.2">
      <c r="C259" s="163" t="s">
        <v>461</v>
      </c>
      <c r="D259" s="95"/>
      <c r="E259" s="95"/>
      <c r="F259" s="95"/>
      <c r="G259" s="95"/>
      <c r="H259" s="95"/>
      <c r="I259" s="160">
        <v>20018.439999999999</v>
      </c>
      <c r="J259" s="95"/>
      <c r="K259" s="160">
        <v>122713.02</v>
      </c>
    </row>
    <row r="260" spans="3:11" hidden="1" x14ac:dyDescent="0.2">
      <c r="C260" s="164" t="s">
        <v>462</v>
      </c>
      <c r="D260" s="95"/>
      <c r="E260" s="95"/>
      <c r="F260" s="95"/>
      <c r="G260" s="95"/>
      <c r="H260" s="95"/>
      <c r="I260" s="160">
        <v>0</v>
      </c>
      <c r="J260" s="95"/>
      <c r="K260" s="160">
        <v>0</v>
      </c>
    </row>
    <row r="261" spans="3:11" hidden="1" x14ac:dyDescent="0.2">
      <c r="C261" s="164" t="s">
        <v>463</v>
      </c>
      <c r="D261" s="95"/>
      <c r="E261" s="95"/>
      <c r="F261" s="95"/>
      <c r="G261" s="95"/>
      <c r="H261" s="95"/>
      <c r="I261" s="160">
        <v>20018.439999999999</v>
      </c>
      <c r="J261" s="95"/>
      <c r="K261" s="160">
        <v>122713.02</v>
      </c>
    </row>
    <row r="262" spans="3:11" hidden="1" x14ac:dyDescent="0.2">
      <c r="C262" s="163" t="s">
        <v>464</v>
      </c>
      <c r="D262" s="95"/>
      <c r="E262" s="95"/>
      <c r="F262" s="95"/>
      <c r="G262" s="95"/>
      <c r="H262" s="95"/>
      <c r="I262" s="160">
        <v>0</v>
      </c>
      <c r="J262" s="95"/>
      <c r="K262" s="160">
        <v>0</v>
      </c>
    </row>
    <row r="264" spans="3:11" hidden="1" x14ac:dyDescent="0.2">
      <c r="C264" s="11" t="s">
        <v>465</v>
      </c>
      <c r="D264" s="11"/>
      <c r="E264" s="11"/>
      <c r="F264" s="11"/>
      <c r="G264" s="11"/>
      <c r="H264" s="11"/>
      <c r="I264" s="140">
        <v>21571.29</v>
      </c>
      <c r="J264" s="11"/>
      <c r="K264" s="140">
        <v>153948.68</v>
      </c>
    </row>
    <row r="265" spans="3:11" hidden="1" x14ac:dyDescent="0.2">
      <c r="C265" s="141" t="s">
        <v>466</v>
      </c>
      <c r="D265" s="139"/>
      <c r="E265" s="139"/>
      <c r="F265" s="139"/>
      <c r="G265" s="139"/>
      <c r="H265" s="139"/>
      <c r="I265" s="139"/>
      <c r="J265" s="139"/>
      <c r="K265" s="139"/>
    </row>
    <row r="266" spans="3:11" hidden="1" x14ac:dyDescent="0.2">
      <c r="C266" s="165" t="s">
        <v>467</v>
      </c>
      <c r="D266" s="11"/>
      <c r="E266" s="11"/>
      <c r="F266" s="11"/>
      <c r="G266" s="11"/>
      <c r="H266" s="11"/>
      <c r="I266" s="140">
        <v>1552.8500000000001</v>
      </c>
      <c r="J266" s="11"/>
      <c r="K266" s="140">
        <v>31235.66</v>
      </c>
    </row>
    <row r="267" spans="3:11" hidden="1" x14ac:dyDescent="0.2">
      <c r="C267" s="165" t="s">
        <v>468</v>
      </c>
      <c r="D267" s="11"/>
      <c r="E267" s="11"/>
      <c r="F267" s="11"/>
      <c r="G267" s="11"/>
      <c r="H267" s="11"/>
      <c r="I267" s="140">
        <v>0</v>
      </c>
      <c r="J267" s="11"/>
      <c r="K267" s="140">
        <v>0</v>
      </c>
    </row>
    <row r="268" spans="3:11" hidden="1" x14ac:dyDescent="0.2">
      <c r="C268" s="163" t="s">
        <v>469</v>
      </c>
      <c r="D268" s="95"/>
      <c r="E268" s="95"/>
      <c r="F268" s="95"/>
      <c r="G268" s="95"/>
      <c r="H268" s="95"/>
      <c r="I268" s="160">
        <v>20018.439999999999</v>
      </c>
      <c r="J268" s="95"/>
      <c r="K268" s="160">
        <v>122713.02</v>
      </c>
    </row>
    <row r="269" spans="3:11" hidden="1" x14ac:dyDescent="0.2">
      <c r="C269" s="165" t="s">
        <v>125</v>
      </c>
      <c r="D269" s="11"/>
      <c r="E269" s="11"/>
      <c r="F269" s="11"/>
      <c r="G269" s="11"/>
      <c r="H269" s="11"/>
      <c r="I269" s="140">
        <v>0</v>
      </c>
      <c r="J269" s="11"/>
      <c r="K269" s="140">
        <v>0</v>
      </c>
    </row>
    <row r="270" spans="3:11" hidden="1" x14ac:dyDescent="0.2"/>
    <row r="271" spans="3:11" hidden="1" x14ac:dyDescent="0.2">
      <c r="C271" s="11" t="s">
        <v>470</v>
      </c>
      <c r="D271" s="11"/>
      <c r="E271" s="11"/>
      <c r="F271" s="11"/>
      <c r="G271" s="11"/>
      <c r="H271" s="11"/>
      <c r="I271" s="140">
        <v>1552.8500000000001</v>
      </c>
      <c r="J271" s="11"/>
      <c r="K271" s="140">
        <v>31235.66</v>
      </c>
    </row>
    <row r="273" spans="1:255" hidden="1" x14ac:dyDescent="0.2">
      <c r="C273" s="22" t="s">
        <v>143</v>
      </c>
      <c r="D273" s="22"/>
      <c r="E273" s="22"/>
      <c r="F273" s="22"/>
      <c r="G273" s="22"/>
      <c r="H273" s="22"/>
      <c r="I273" s="166">
        <v>21571.289999999997</v>
      </c>
      <c r="J273" s="22"/>
      <c r="K273" s="166">
        <v>153948.68</v>
      </c>
    </row>
    <row r="275" spans="1:255" hidden="1" x14ac:dyDescent="0.2">
      <c r="C275" s="139" t="s">
        <v>471</v>
      </c>
      <c r="D275" s="139"/>
      <c r="E275" s="139"/>
      <c r="F275" s="139"/>
      <c r="G275" s="139"/>
      <c r="H275" s="139"/>
      <c r="I275" s="139"/>
      <c r="J275" s="139"/>
      <c r="K275" s="139"/>
    </row>
    <row r="276" spans="1:255" hidden="1" x14ac:dyDescent="0.2">
      <c r="C276" s="167" t="s">
        <v>472</v>
      </c>
      <c r="D276" s="11"/>
      <c r="E276" s="11"/>
      <c r="F276" s="11"/>
      <c r="G276" s="11"/>
      <c r="H276" s="11"/>
      <c r="I276" s="140">
        <v>20840.239999999998</v>
      </c>
      <c r="J276" s="11"/>
      <c r="K276" s="140">
        <v>130199.6</v>
      </c>
    </row>
    <row r="277" spans="1:255" hidden="1" x14ac:dyDescent="0.2">
      <c r="C277" s="141" t="s">
        <v>430</v>
      </c>
      <c r="D277" s="139"/>
      <c r="E277" s="139"/>
      <c r="F277" s="139"/>
      <c r="G277" s="139"/>
      <c r="H277" s="139"/>
      <c r="I277" s="139"/>
      <c r="J277" s="139"/>
      <c r="K277" s="139"/>
    </row>
    <row r="278" spans="1:255" hidden="1" x14ac:dyDescent="0.2">
      <c r="C278" s="165" t="s">
        <v>473</v>
      </c>
      <c r="D278" s="11"/>
      <c r="E278" s="11"/>
      <c r="F278" s="11"/>
      <c r="G278" s="11"/>
      <c r="H278" s="11"/>
      <c r="I278" s="140">
        <v>0</v>
      </c>
      <c r="J278" s="11"/>
      <c r="K278" s="140">
        <v>0</v>
      </c>
    </row>
    <row r="279" spans="1:255" hidden="1" x14ac:dyDescent="0.2">
      <c r="C279" s="165" t="s">
        <v>474</v>
      </c>
      <c r="D279" s="11"/>
      <c r="E279" s="11"/>
      <c r="F279" s="11"/>
      <c r="G279" s="11"/>
      <c r="H279" s="11"/>
      <c r="I279" s="140">
        <v>20840.239999999998</v>
      </c>
      <c r="J279" s="11"/>
      <c r="K279" s="140">
        <v>130199.6</v>
      </c>
    </row>
    <row r="280" spans="1:255" hidden="1" x14ac:dyDescent="0.2">
      <c r="C280" s="151" t="s">
        <v>475</v>
      </c>
      <c r="D280" s="132"/>
      <c r="E280" s="132"/>
      <c r="F280" s="132"/>
      <c r="G280" s="132"/>
      <c r="H280" s="132"/>
      <c r="I280" s="152">
        <v>504.89</v>
      </c>
      <c r="J280" s="132"/>
      <c r="K280" s="152">
        <v>4599.5600000000004</v>
      </c>
    </row>
    <row r="281" spans="1:255" hidden="1" x14ac:dyDescent="0.2">
      <c r="C281" s="163" t="s">
        <v>476</v>
      </c>
      <c r="D281" s="95"/>
      <c r="E281" s="95"/>
      <c r="F281" s="95"/>
      <c r="G281" s="95"/>
      <c r="H281" s="95"/>
      <c r="I281" s="160">
        <v>20018.439999999999</v>
      </c>
      <c r="J281" s="95"/>
      <c r="K281" s="160">
        <v>122713.02</v>
      </c>
    </row>
    <row r="282" spans="1:255" hidden="1" x14ac:dyDescent="0.2">
      <c r="C282" s="167" t="s">
        <v>477</v>
      </c>
      <c r="D282" s="11"/>
      <c r="E282" s="11"/>
      <c r="F282" s="11"/>
      <c r="G282" s="11"/>
      <c r="H282" s="140">
        <v>26.501999999999999</v>
      </c>
      <c r="I282" s="11"/>
      <c r="J282" s="11"/>
      <c r="K282" s="11"/>
    </row>
    <row r="283" spans="1:255" hidden="1" x14ac:dyDescent="0.2">
      <c r="C283" s="167" t="s">
        <v>134</v>
      </c>
      <c r="D283" s="11"/>
      <c r="E283" s="11"/>
      <c r="F283" s="11"/>
      <c r="G283" s="11"/>
      <c r="H283" s="140">
        <v>0.2394</v>
      </c>
      <c r="I283" s="11"/>
      <c r="J283" s="11"/>
      <c r="K283" s="11"/>
    </row>
    <row r="284" spans="1:255" ht="13.5" thickBot="1" x14ac:dyDescent="0.25"/>
    <row r="285" spans="1:255" x14ac:dyDescent="0.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</row>
    <row r="286" spans="1:255" x14ac:dyDescent="0.2">
      <c r="A286" s="227" t="s">
        <v>400</v>
      </c>
      <c r="B286" s="227"/>
      <c r="C286" s="228" t="s">
        <v>484</v>
      </c>
      <c r="D286" s="228"/>
      <c r="E286" s="228"/>
      <c r="F286" s="228"/>
      <c r="G286" s="228"/>
      <c r="H286" s="228"/>
      <c r="I286" s="228"/>
      <c r="J286" s="228"/>
      <c r="K286" s="228"/>
      <c r="BX286" s="46" t="s">
        <v>484</v>
      </c>
      <c r="IU286" s="20"/>
    </row>
    <row r="287" spans="1:255" ht="13.5" thickBot="1" x14ac:dyDescent="0.25"/>
    <row r="288" spans="1:255" ht="24" x14ac:dyDescent="0.2">
      <c r="A288" s="47">
        <v>8</v>
      </c>
      <c r="B288" s="55" t="s">
        <v>21</v>
      </c>
      <c r="C288" s="48" t="s">
        <v>404</v>
      </c>
      <c r="D288" s="49" t="s">
        <v>23</v>
      </c>
      <c r="E288" s="50">
        <v>33</v>
      </c>
      <c r="F288" s="51">
        <v>43.76</v>
      </c>
      <c r="G288" s="56" t="s">
        <v>6</v>
      </c>
      <c r="H288" s="51"/>
      <c r="I288" s="52">
        <v>3834.44</v>
      </c>
      <c r="J288" s="53"/>
      <c r="K288" s="54">
        <v>123414.98</v>
      </c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  <c r="GU288" s="20"/>
      <c r="GV288" s="20"/>
      <c r="GW288" s="20"/>
      <c r="GX288" s="20"/>
      <c r="GY288" s="20"/>
      <c r="GZ288" s="20"/>
      <c r="HA288" s="20"/>
      <c r="HB288" s="20"/>
      <c r="HC288" s="20"/>
      <c r="HD288" s="20"/>
      <c r="HE288" s="20"/>
      <c r="HF288" s="20"/>
      <c r="HG288" s="20"/>
      <c r="HH288" s="20"/>
      <c r="HI288" s="20"/>
      <c r="HJ288" s="20"/>
      <c r="HK288" s="20"/>
      <c r="HL288" s="20"/>
      <c r="HM288" s="20"/>
      <c r="HN288" s="20"/>
      <c r="HO288" s="20"/>
      <c r="HP288" s="20"/>
      <c r="HQ288" s="20"/>
      <c r="HR288" s="20"/>
      <c r="HS288" s="20"/>
      <c r="HT288" s="20"/>
      <c r="HU288" s="20"/>
      <c r="HV288" s="20"/>
      <c r="HW288" s="20"/>
      <c r="HX288" s="20"/>
      <c r="HY288" s="20"/>
      <c r="HZ288" s="20"/>
      <c r="IA288" s="20"/>
      <c r="IB288" s="20"/>
      <c r="IC288" s="20"/>
      <c r="ID288" s="20"/>
      <c r="IE288" s="20"/>
      <c r="IF288" s="20"/>
      <c r="IG288" s="20"/>
      <c r="IH288" s="20"/>
      <c r="II288" s="20"/>
      <c r="IJ288" s="20"/>
      <c r="IK288" s="20"/>
      <c r="IL288" s="20"/>
      <c r="IM288" s="20"/>
      <c r="IN288" s="20"/>
      <c r="IO288" s="20"/>
      <c r="IP288" s="20"/>
      <c r="IQ288" s="20"/>
      <c r="IR288" s="20"/>
      <c r="IS288" s="20"/>
      <c r="IT288" s="20"/>
      <c r="IU288" s="20"/>
    </row>
    <row r="289" spans="1:255" x14ac:dyDescent="0.2">
      <c r="A289" s="60"/>
      <c r="B289" s="61"/>
      <c r="C289" s="61" t="s">
        <v>405</v>
      </c>
      <c r="D289" s="62"/>
      <c r="E289" s="63"/>
      <c r="F289" s="64">
        <v>35.11</v>
      </c>
      <c r="G289" s="65" t="s">
        <v>26</v>
      </c>
      <c r="H289" s="64">
        <v>36.869999999999997</v>
      </c>
      <c r="I289" s="64">
        <v>1216.71</v>
      </c>
      <c r="J289" s="66">
        <v>33.39</v>
      </c>
      <c r="K289" s="67">
        <v>40625.949999999997</v>
      </c>
      <c r="O289" s="20"/>
      <c r="P289" s="20"/>
      <c r="Q289" s="20"/>
      <c r="R289" s="20"/>
      <c r="S289" s="20"/>
      <c r="T289" s="20">
        <v>1216.71</v>
      </c>
      <c r="U289" s="20">
        <v>40625.949999999997</v>
      </c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>
        <v>1</v>
      </c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>
        <v>40625.949999999997</v>
      </c>
      <c r="DH289" s="20">
        <v>1</v>
      </c>
      <c r="DI289" s="20"/>
      <c r="DJ289" s="20"/>
      <c r="DK289" s="20"/>
      <c r="DL289" s="20"/>
      <c r="DM289" s="20"/>
      <c r="DN289" s="20"/>
      <c r="DO289" s="20"/>
      <c r="DP289" s="20"/>
      <c r="DQ289" s="20">
        <v>1216.71</v>
      </c>
      <c r="DR289" s="20"/>
      <c r="DS289" s="20">
        <v>40625.949999999997</v>
      </c>
      <c r="DT289" s="20"/>
      <c r="DU289" s="20"/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X289" s="20"/>
      <c r="EY289" s="20"/>
      <c r="EZ289" s="20"/>
      <c r="FA289" s="20"/>
      <c r="FB289" s="20"/>
      <c r="FC289" s="20"/>
      <c r="FD289" s="20"/>
      <c r="FE289" s="20"/>
      <c r="FF289" s="20"/>
      <c r="FG289" s="20"/>
      <c r="FH289" s="20"/>
      <c r="FI289" s="20"/>
      <c r="FJ289" s="20"/>
      <c r="FK289" s="20"/>
      <c r="FL289" s="20"/>
      <c r="FM289" s="20"/>
      <c r="FN289" s="20"/>
      <c r="FO289" s="20"/>
      <c r="FP289" s="20"/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B289" s="20"/>
      <c r="GC289" s="20"/>
      <c r="GD289" s="20"/>
      <c r="GE289" s="20"/>
      <c r="GF289" s="20"/>
      <c r="GG289" s="20"/>
      <c r="GH289" s="20"/>
      <c r="GI289" s="20"/>
      <c r="GJ289" s="20">
        <v>1216.71</v>
      </c>
      <c r="GK289" s="20">
        <v>1216.71</v>
      </c>
      <c r="GL289" s="20"/>
      <c r="GM289" s="20"/>
      <c r="GN289" s="20"/>
      <c r="GO289" s="20"/>
      <c r="GP289" s="20"/>
      <c r="GQ289" s="20"/>
      <c r="GR289" s="20"/>
      <c r="GS289" s="20"/>
      <c r="GT289" s="20"/>
      <c r="GU289" s="20"/>
      <c r="GV289" s="20"/>
      <c r="GW289" s="20"/>
      <c r="GX289" s="20"/>
      <c r="GY289" s="20"/>
      <c r="GZ289" s="20"/>
      <c r="HA289" s="20"/>
      <c r="HB289" s="20">
        <v>1216.71</v>
      </c>
      <c r="HC289" s="20"/>
      <c r="HD289" s="20"/>
      <c r="HE289" s="20"/>
      <c r="HF289" s="20">
        <v>1216.71</v>
      </c>
      <c r="HG289" s="20"/>
      <c r="HH289" s="20"/>
      <c r="HI289" s="20"/>
      <c r="HJ289" s="20"/>
      <c r="HK289" s="20"/>
      <c r="HL289" s="20">
        <v>1216.71</v>
      </c>
      <c r="HM289" s="20"/>
      <c r="HN289" s="20">
        <v>1216.71</v>
      </c>
      <c r="HO289" s="20"/>
      <c r="HP289" s="20"/>
      <c r="HQ289" s="20"/>
      <c r="HR289" s="20"/>
      <c r="HS289" s="20"/>
      <c r="HT289" s="20"/>
      <c r="HU289" s="20"/>
      <c r="HV289" s="20"/>
      <c r="HW289" s="20"/>
      <c r="HX289" s="20">
        <v>1216.71</v>
      </c>
      <c r="HY289" s="20"/>
      <c r="HZ289" s="20"/>
      <c r="IA289" s="20"/>
      <c r="IB289" s="20"/>
      <c r="IC289" s="20"/>
      <c r="ID289" s="20"/>
      <c r="IE289" s="20"/>
      <c r="IF289" s="20"/>
      <c r="IG289" s="20"/>
      <c r="IH289" s="20"/>
      <c r="II289" s="20"/>
      <c r="IJ289" s="20"/>
      <c r="IK289" s="20"/>
      <c r="IL289" s="20"/>
      <c r="IM289" s="20"/>
      <c r="IN289" s="20"/>
      <c r="IO289" s="20"/>
      <c r="IP289" s="20"/>
      <c r="IQ289" s="20"/>
      <c r="IR289" s="20"/>
      <c r="IS289" s="20"/>
      <c r="IT289" s="20"/>
      <c r="IU289" s="20"/>
    </row>
    <row r="290" spans="1:255" x14ac:dyDescent="0.2">
      <c r="A290" s="71"/>
      <c r="B290" s="72"/>
      <c r="C290" s="72" t="s">
        <v>406</v>
      </c>
      <c r="D290" s="73"/>
      <c r="E290" s="74"/>
      <c r="F290" s="75">
        <v>6.62</v>
      </c>
      <c r="G290" s="76" t="s">
        <v>26</v>
      </c>
      <c r="H290" s="75">
        <v>6.95</v>
      </c>
      <c r="I290" s="75">
        <v>229.35</v>
      </c>
      <c r="J290" s="77">
        <v>13.26</v>
      </c>
      <c r="K290" s="78">
        <v>3041.18</v>
      </c>
      <c r="O290" s="20"/>
      <c r="P290" s="20"/>
      <c r="Q290" s="20"/>
      <c r="R290" s="20"/>
      <c r="S290" s="20"/>
      <c r="T290" s="20">
        <v>229.35</v>
      </c>
      <c r="U290" s="20">
        <v>3041.18</v>
      </c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>
        <v>1</v>
      </c>
      <c r="CW290" s="20"/>
      <c r="CX290" s="20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0"/>
      <c r="DL290" s="20"/>
      <c r="DM290" s="20"/>
      <c r="DN290" s="20"/>
      <c r="DO290" s="20"/>
      <c r="DP290" s="20"/>
      <c r="DQ290" s="20">
        <v>229.35</v>
      </c>
      <c r="DR290" s="20"/>
      <c r="DS290" s="20">
        <v>3041.18</v>
      </c>
      <c r="DT290" s="20"/>
      <c r="DU290" s="20"/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  <c r="EO290" s="20"/>
      <c r="EP290" s="20"/>
      <c r="EQ290" s="20"/>
      <c r="ER290" s="20"/>
      <c r="ES290" s="20"/>
      <c r="ET290" s="20"/>
      <c r="EU290" s="20"/>
      <c r="EV290" s="20"/>
      <c r="EW290" s="20"/>
      <c r="EX290" s="20"/>
      <c r="EY290" s="20"/>
      <c r="EZ290" s="20"/>
      <c r="FA290" s="20"/>
      <c r="FB290" s="20"/>
      <c r="FC290" s="20"/>
      <c r="FD290" s="20"/>
      <c r="FE290" s="20"/>
      <c r="FF290" s="20"/>
      <c r="FG290" s="20"/>
      <c r="FH290" s="20"/>
      <c r="FI290" s="20"/>
      <c r="FJ290" s="20"/>
      <c r="FK290" s="20"/>
      <c r="FL290" s="20"/>
      <c r="FM290" s="20"/>
      <c r="FN290" s="20"/>
      <c r="FO290" s="20"/>
      <c r="FP290" s="20"/>
      <c r="FQ290" s="20"/>
      <c r="FR290" s="20"/>
      <c r="FS290" s="20"/>
      <c r="FT290" s="20"/>
      <c r="FU290" s="20"/>
      <c r="FV290" s="20"/>
      <c r="FW290" s="20"/>
      <c r="FX290" s="20"/>
      <c r="FY290" s="20"/>
      <c r="FZ290" s="20"/>
      <c r="GA290" s="20"/>
      <c r="GB290" s="20"/>
      <c r="GC290" s="20"/>
      <c r="GD290" s="20"/>
      <c r="GE290" s="20"/>
      <c r="GF290" s="20"/>
      <c r="GG290" s="20"/>
      <c r="GH290" s="20"/>
      <c r="GI290" s="20"/>
      <c r="GJ290" s="20">
        <v>229.35</v>
      </c>
      <c r="GK290" s="20"/>
      <c r="GL290" s="20">
        <v>229.35</v>
      </c>
      <c r="GM290" s="20"/>
      <c r="GN290" s="20"/>
      <c r="GO290" s="20"/>
      <c r="GP290" s="20"/>
      <c r="GQ290" s="20"/>
      <c r="GR290" s="20"/>
      <c r="GS290" s="20"/>
      <c r="GT290" s="20"/>
      <c r="GU290" s="20"/>
      <c r="GV290" s="20"/>
      <c r="GW290" s="20"/>
      <c r="GX290" s="20"/>
      <c r="GY290" s="20"/>
      <c r="GZ290" s="20"/>
      <c r="HA290" s="20"/>
      <c r="HB290" s="20">
        <v>229.35</v>
      </c>
      <c r="HC290" s="20"/>
      <c r="HD290" s="20"/>
      <c r="HE290" s="20"/>
      <c r="HF290" s="20">
        <v>229.35</v>
      </c>
      <c r="HG290" s="20"/>
      <c r="HH290" s="20"/>
      <c r="HI290" s="20"/>
      <c r="HJ290" s="20"/>
      <c r="HK290" s="20"/>
      <c r="HL290" s="20">
        <v>229.35</v>
      </c>
      <c r="HM290" s="20"/>
      <c r="HN290" s="20">
        <v>229.35</v>
      </c>
      <c r="HO290" s="20"/>
      <c r="HP290" s="20"/>
      <c r="HQ290" s="20"/>
      <c r="HR290" s="20"/>
      <c r="HS290" s="20"/>
      <c r="HT290" s="20"/>
      <c r="HU290" s="20"/>
      <c r="HV290" s="20"/>
      <c r="HW290" s="20"/>
      <c r="HX290" s="20"/>
      <c r="HY290" s="20"/>
      <c r="HZ290" s="20"/>
      <c r="IA290" s="20"/>
      <c r="IB290" s="20"/>
      <c r="IC290" s="20"/>
      <c r="ID290" s="20"/>
      <c r="IE290" s="20"/>
      <c r="IF290" s="20"/>
      <c r="IG290" s="20"/>
      <c r="IH290" s="20"/>
      <c r="II290" s="20"/>
      <c r="IJ290" s="20"/>
      <c r="IK290" s="20"/>
      <c r="IL290" s="20"/>
      <c r="IM290" s="20"/>
      <c r="IN290" s="20"/>
      <c r="IO290" s="20"/>
      <c r="IP290" s="20"/>
      <c r="IQ290" s="20"/>
      <c r="IR290" s="20"/>
      <c r="IS290" s="20"/>
      <c r="IT290" s="20"/>
      <c r="IU290" s="20"/>
    </row>
    <row r="291" spans="1:255" x14ac:dyDescent="0.2">
      <c r="A291" s="71"/>
      <c r="B291" s="72"/>
      <c r="C291" s="72" t="s">
        <v>407</v>
      </c>
      <c r="D291" s="73"/>
      <c r="E291" s="74"/>
      <c r="F291" s="75">
        <v>0.6</v>
      </c>
      <c r="G291" s="76" t="s">
        <v>26</v>
      </c>
      <c r="H291" s="75">
        <v>0.63</v>
      </c>
      <c r="I291" s="75">
        <v>20.79</v>
      </c>
      <c r="J291" s="77">
        <v>33.39</v>
      </c>
      <c r="K291" s="78">
        <v>694.18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T291" s="20"/>
      <c r="DU291" s="20"/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X291" s="20"/>
      <c r="EY291" s="20"/>
      <c r="EZ291" s="20"/>
      <c r="FA291" s="20"/>
      <c r="FB291" s="20"/>
      <c r="FC291" s="20"/>
      <c r="FD291" s="20"/>
      <c r="FE291" s="20"/>
      <c r="FF291" s="20"/>
      <c r="FG291" s="20"/>
      <c r="FH291" s="20"/>
      <c r="FI291" s="20"/>
      <c r="FJ291" s="20"/>
      <c r="FK291" s="20"/>
      <c r="FL291" s="20"/>
      <c r="FM291" s="20"/>
      <c r="FN291" s="20"/>
      <c r="FO291" s="20"/>
      <c r="FP291" s="20"/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B291" s="20"/>
      <c r="GC291" s="20"/>
      <c r="GD291" s="20"/>
      <c r="GE291" s="20"/>
      <c r="GF291" s="20"/>
      <c r="GG291" s="20"/>
      <c r="GH291" s="20"/>
      <c r="GI291" s="20"/>
      <c r="GJ291" s="20"/>
      <c r="GK291" s="20"/>
      <c r="GL291" s="20"/>
      <c r="GM291" s="20">
        <v>20.79</v>
      </c>
      <c r="GN291" s="20"/>
      <c r="GO291" s="20"/>
      <c r="GP291" s="20"/>
      <c r="GQ291" s="20"/>
      <c r="GR291" s="20"/>
      <c r="GS291" s="20"/>
      <c r="GT291" s="20"/>
      <c r="GU291" s="20"/>
      <c r="GV291" s="20"/>
      <c r="GW291" s="20"/>
      <c r="GX291" s="20"/>
      <c r="GY291" s="20"/>
      <c r="GZ291" s="20"/>
      <c r="HA291" s="20"/>
      <c r="HB291" s="20"/>
      <c r="HC291" s="20"/>
      <c r="HD291" s="20"/>
      <c r="HE291" s="20"/>
      <c r="HF291" s="20"/>
      <c r="HG291" s="20"/>
      <c r="HH291" s="20"/>
      <c r="HI291" s="20"/>
      <c r="HJ291" s="20"/>
      <c r="HK291" s="20"/>
      <c r="HL291" s="20"/>
      <c r="HM291" s="20"/>
      <c r="HN291" s="20"/>
      <c r="HO291" s="20"/>
      <c r="HP291" s="20"/>
      <c r="HQ291" s="20"/>
      <c r="HR291" s="20"/>
      <c r="HS291" s="20"/>
      <c r="HT291" s="20"/>
      <c r="HU291" s="20"/>
      <c r="HV291" s="20"/>
      <c r="HW291" s="20"/>
      <c r="HX291" s="20">
        <v>20.79</v>
      </c>
      <c r="HY291" s="20"/>
      <c r="HZ291" s="20"/>
      <c r="IA291" s="20"/>
      <c r="IB291" s="20"/>
      <c r="IC291" s="20"/>
      <c r="ID291" s="20"/>
      <c r="IE291" s="20"/>
      <c r="IF291" s="20"/>
      <c r="IG291" s="20"/>
      <c r="IH291" s="20"/>
      <c r="II291" s="20"/>
      <c r="IJ291" s="20"/>
      <c r="IK291" s="20"/>
      <c r="IL291" s="20"/>
      <c r="IM291" s="20"/>
      <c r="IN291" s="20"/>
      <c r="IO291" s="20"/>
      <c r="IP291" s="20"/>
      <c r="IQ291" s="20"/>
      <c r="IR291" s="20"/>
      <c r="IS291" s="20"/>
      <c r="IT291" s="20"/>
      <c r="IU291" s="20"/>
    </row>
    <row r="292" spans="1:255" x14ac:dyDescent="0.2">
      <c r="A292" s="71"/>
      <c r="B292" s="72"/>
      <c r="C292" s="72" t="s">
        <v>408</v>
      </c>
      <c r="D292" s="73"/>
      <c r="E292" s="74"/>
      <c r="F292" s="75">
        <v>2.0299999999999998</v>
      </c>
      <c r="G292" s="76"/>
      <c r="H292" s="75">
        <v>2.0299999999999998</v>
      </c>
      <c r="I292" s="75">
        <v>66.989999999999995</v>
      </c>
      <c r="J292" s="77">
        <v>9.11</v>
      </c>
      <c r="K292" s="78">
        <v>610.28</v>
      </c>
      <c r="O292" s="20"/>
      <c r="P292" s="20"/>
      <c r="Q292" s="20"/>
      <c r="R292" s="20"/>
      <c r="S292" s="20"/>
      <c r="T292" s="20">
        <v>66.989999999999995</v>
      </c>
      <c r="U292" s="20">
        <v>610.28</v>
      </c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>
        <v>1</v>
      </c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>
        <v>66.989999999999995</v>
      </c>
      <c r="DL292" s="20"/>
      <c r="DM292" s="20">
        <v>610.28</v>
      </c>
      <c r="DN292" s="20"/>
      <c r="DO292" s="20"/>
      <c r="DP292" s="20"/>
      <c r="DQ292" s="20"/>
      <c r="DR292" s="20"/>
      <c r="DS292" s="20"/>
      <c r="DT292" s="20"/>
      <c r="DU292" s="20"/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X292" s="20"/>
      <c r="EY292" s="20"/>
      <c r="EZ292" s="20"/>
      <c r="FA292" s="20"/>
      <c r="FB292" s="20"/>
      <c r="FC292" s="20"/>
      <c r="FD292" s="20"/>
      <c r="FE292" s="20"/>
      <c r="FF292" s="20"/>
      <c r="FG292" s="20"/>
      <c r="FH292" s="20"/>
      <c r="FI292" s="20"/>
      <c r="FJ292" s="20"/>
      <c r="FK292" s="20"/>
      <c r="FL292" s="20"/>
      <c r="FM292" s="20"/>
      <c r="FN292" s="20"/>
      <c r="FO292" s="20"/>
      <c r="FP292" s="20"/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B292" s="20"/>
      <c r="GC292" s="20"/>
      <c r="GD292" s="20"/>
      <c r="GE292" s="20"/>
      <c r="GF292" s="20"/>
      <c r="GG292" s="20"/>
      <c r="GH292" s="20"/>
      <c r="GI292" s="20"/>
      <c r="GJ292" s="20">
        <v>66.989999999999995</v>
      </c>
      <c r="GK292" s="20"/>
      <c r="GL292" s="20"/>
      <c r="GM292" s="20"/>
      <c r="GN292" s="20">
        <v>66.989999999999995</v>
      </c>
      <c r="GO292" s="20"/>
      <c r="GP292" s="20">
        <v>66.989999999999995</v>
      </c>
      <c r="GQ292" s="20">
        <v>66.989999999999995</v>
      </c>
      <c r="GR292" s="20"/>
      <c r="GS292" s="20">
        <v>66.989999999999995</v>
      </c>
      <c r="GT292" s="20"/>
      <c r="GU292" s="20"/>
      <c r="GV292" s="20"/>
      <c r="GW292" s="20">
        <v>0</v>
      </c>
      <c r="GX292" s="20">
        <v>0</v>
      </c>
      <c r="GY292" s="20"/>
      <c r="GZ292" s="20"/>
      <c r="HA292" s="20"/>
      <c r="HB292" s="20">
        <v>66.989999999999995</v>
      </c>
      <c r="HC292" s="20"/>
      <c r="HD292" s="20"/>
      <c r="HE292" s="20"/>
      <c r="HF292" s="20">
        <v>66.989999999999995</v>
      </c>
      <c r="HG292" s="20"/>
      <c r="HH292" s="20"/>
      <c r="HI292" s="20"/>
      <c r="HJ292" s="20"/>
      <c r="HK292" s="20"/>
      <c r="HL292" s="20">
        <v>66.989999999999995</v>
      </c>
      <c r="HM292" s="20"/>
      <c r="HN292" s="20">
        <v>66.989999999999995</v>
      </c>
      <c r="HO292" s="20"/>
      <c r="HP292" s="20"/>
      <c r="HQ292" s="20"/>
      <c r="HR292" s="20"/>
      <c r="HS292" s="20"/>
      <c r="HT292" s="20"/>
      <c r="HU292" s="20"/>
      <c r="HV292" s="20"/>
      <c r="HW292" s="20"/>
      <c r="HX292" s="20"/>
      <c r="HY292" s="20"/>
      <c r="HZ292" s="20"/>
      <c r="IA292" s="20"/>
      <c r="IB292" s="20"/>
      <c r="IC292" s="20"/>
      <c r="ID292" s="20"/>
      <c r="IE292" s="20"/>
      <c r="IF292" s="20"/>
      <c r="IG292" s="20"/>
      <c r="IH292" s="20"/>
      <c r="II292" s="20"/>
      <c r="IJ292" s="20"/>
      <c r="IK292" s="20"/>
      <c r="IL292" s="20"/>
      <c r="IM292" s="20"/>
      <c r="IN292" s="20"/>
      <c r="IO292" s="20"/>
      <c r="IP292" s="20"/>
      <c r="IQ292" s="20"/>
      <c r="IR292" s="20"/>
      <c r="IS292" s="20"/>
      <c r="IT292" s="20"/>
      <c r="IU292" s="20"/>
    </row>
    <row r="293" spans="1:255" x14ac:dyDescent="0.2">
      <c r="A293" s="79"/>
      <c r="B293" s="80"/>
      <c r="C293" s="80" t="s">
        <v>409</v>
      </c>
      <c r="D293" s="81"/>
      <c r="E293" s="82">
        <v>121</v>
      </c>
      <c r="F293" s="83" t="s">
        <v>410</v>
      </c>
      <c r="G293" s="84"/>
      <c r="H293" s="85">
        <v>45.38</v>
      </c>
      <c r="I293" s="85">
        <v>1497.38</v>
      </c>
      <c r="J293" s="87">
        <v>1.21</v>
      </c>
      <c r="K293" s="86">
        <v>49997.36</v>
      </c>
      <c r="O293" s="20"/>
      <c r="P293" s="20"/>
      <c r="Q293" s="20"/>
      <c r="R293" s="20"/>
      <c r="S293" s="20"/>
      <c r="T293" s="20">
        <v>1497.38</v>
      </c>
      <c r="U293" s="20">
        <v>49997.36</v>
      </c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>
        <v>1</v>
      </c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>
        <v>1497.38</v>
      </c>
      <c r="DR293" s="20"/>
      <c r="DS293" s="20">
        <v>49997.36</v>
      </c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  <c r="GU293" s="20"/>
      <c r="GV293" s="20"/>
      <c r="GW293" s="20"/>
      <c r="GX293" s="20"/>
      <c r="GY293" s="20">
        <v>1497.38</v>
      </c>
      <c r="GZ293" s="20"/>
      <c r="HA293" s="20"/>
      <c r="HB293" s="20">
        <v>1497.38</v>
      </c>
      <c r="HC293" s="20"/>
      <c r="HD293" s="20"/>
      <c r="HE293" s="20"/>
      <c r="HF293" s="20">
        <v>1497.38</v>
      </c>
      <c r="HG293" s="20"/>
      <c r="HH293" s="20"/>
      <c r="HI293" s="20"/>
      <c r="HJ293" s="20"/>
      <c r="HK293" s="20"/>
      <c r="HL293" s="20">
        <v>1497.38</v>
      </c>
      <c r="HM293" s="20"/>
      <c r="HN293" s="20">
        <v>1497.38</v>
      </c>
      <c r="HO293" s="20"/>
      <c r="HP293" s="20"/>
      <c r="HQ293" s="20"/>
      <c r="HR293" s="20"/>
      <c r="HS293" s="20"/>
      <c r="HT293" s="20"/>
      <c r="HU293" s="20"/>
      <c r="HV293" s="20"/>
      <c r="HW293" s="20"/>
      <c r="HX293" s="20"/>
      <c r="HY293" s="20"/>
      <c r="HZ293" s="20"/>
      <c r="IA293" s="20"/>
      <c r="IB293" s="20"/>
      <c r="IC293" s="20"/>
      <c r="ID293" s="20"/>
      <c r="IE293" s="20"/>
      <c r="IF293" s="20"/>
      <c r="IG293" s="20"/>
      <c r="IH293" s="20"/>
      <c r="II293" s="20"/>
      <c r="IJ293" s="20"/>
      <c r="IK293" s="20"/>
      <c r="IL293" s="20"/>
      <c r="IM293" s="20"/>
      <c r="IN293" s="20"/>
      <c r="IO293" s="20"/>
      <c r="IP293" s="20"/>
      <c r="IQ293" s="20"/>
      <c r="IR293" s="20"/>
      <c r="IS293" s="20"/>
      <c r="IT293" s="20"/>
      <c r="IU293" s="20"/>
    </row>
    <row r="294" spans="1:255" x14ac:dyDescent="0.2">
      <c r="A294" s="79"/>
      <c r="B294" s="80"/>
      <c r="C294" s="80" t="s">
        <v>411</v>
      </c>
      <c r="D294" s="81"/>
      <c r="E294" s="82">
        <v>72</v>
      </c>
      <c r="F294" s="83" t="s">
        <v>410</v>
      </c>
      <c r="G294" s="84"/>
      <c r="H294" s="85">
        <v>27</v>
      </c>
      <c r="I294" s="85">
        <v>891</v>
      </c>
      <c r="J294" s="87">
        <v>0.72</v>
      </c>
      <c r="K294" s="86">
        <v>29750.49</v>
      </c>
      <c r="O294" s="20"/>
      <c r="P294" s="20"/>
      <c r="Q294" s="20"/>
      <c r="R294" s="20"/>
      <c r="S294" s="20"/>
      <c r="T294" s="20">
        <v>891</v>
      </c>
      <c r="U294" s="20">
        <v>29750.49</v>
      </c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>
        <v>1</v>
      </c>
      <c r="CW294" s="20"/>
      <c r="CX294" s="20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0"/>
      <c r="DL294" s="20"/>
      <c r="DM294" s="20"/>
      <c r="DN294" s="20"/>
      <c r="DO294" s="20"/>
      <c r="DP294" s="20"/>
      <c r="DQ294" s="20">
        <v>891</v>
      </c>
      <c r="DR294" s="20"/>
      <c r="DS294" s="20">
        <v>29750.49</v>
      </c>
      <c r="DT294" s="20"/>
      <c r="DU294" s="20"/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  <c r="EO294" s="20"/>
      <c r="EP294" s="20"/>
      <c r="EQ294" s="20"/>
      <c r="ER294" s="20"/>
      <c r="ES294" s="20"/>
      <c r="ET294" s="20"/>
      <c r="EU294" s="20"/>
      <c r="EV294" s="20"/>
      <c r="EW294" s="20"/>
      <c r="EX294" s="20"/>
      <c r="EY294" s="20"/>
      <c r="EZ294" s="20"/>
      <c r="FA294" s="20"/>
      <c r="FB294" s="20"/>
      <c r="FC294" s="20"/>
      <c r="FD294" s="20"/>
      <c r="FE294" s="20"/>
      <c r="FF294" s="20"/>
      <c r="FG294" s="20"/>
      <c r="FH294" s="20"/>
      <c r="FI294" s="20"/>
      <c r="FJ294" s="20"/>
      <c r="FK294" s="20"/>
      <c r="FL294" s="20"/>
      <c r="FM294" s="20"/>
      <c r="FN294" s="20"/>
      <c r="FO294" s="20"/>
      <c r="FP294" s="20"/>
      <c r="FQ294" s="20"/>
      <c r="FR294" s="20"/>
      <c r="FS294" s="20"/>
      <c r="FT294" s="20"/>
      <c r="FU294" s="20"/>
      <c r="FV294" s="20"/>
      <c r="FW294" s="20"/>
      <c r="FX294" s="20"/>
      <c r="FY294" s="20"/>
      <c r="FZ294" s="20"/>
      <c r="GA294" s="20"/>
      <c r="GB294" s="20"/>
      <c r="GC294" s="20"/>
      <c r="GD294" s="20"/>
      <c r="GE294" s="20"/>
      <c r="GF294" s="20"/>
      <c r="GG294" s="20"/>
      <c r="GH294" s="20"/>
      <c r="GI294" s="20"/>
      <c r="GJ294" s="20"/>
      <c r="GK294" s="20"/>
      <c r="GL294" s="20"/>
      <c r="GM294" s="20"/>
      <c r="GN294" s="20"/>
      <c r="GO294" s="20"/>
      <c r="GP294" s="20"/>
      <c r="GQ294" s="20"/>
      <c r="GR294" s="20"/>
      <c r="GS294" s="20"/>
      <c r="GT294" s="20"/>
      <c r="GU294" s="20"/>
      <c r="GV294" s="20"/>
      <c r="GW294" s="20"/>
      <c r="GX294" s="20"/>
      <c r="GY294" s="20"/>
      <c r="GZ294" s="20">
        <v>891</v>
      </c>
      <c r="HA294" s="20"/>
      <c r="HB294" s="20">
        <v>891</v>
      </c>
      <c r="HC294" s="20"/>
      <c r="HD294" s="20"/>
      <c r="HE294" s="20"/>
      <c r="HF294" s="20">
        <v>891</v>
      </c>
      <c r="HG294" s="20"/>
      <c r="HH294" s="20"/>
      <c r="HI294" s="20"/>
      <c r="HJ294" s="20"/>
      <c r="HK294" s="20"/>
      <c r="HL294" s="20">
        <v>891</v>
      </c>
      <c r="HM294" s="20"/>
      <c r="HN294" s="20">
        <v>891</v>
      </c>
      <c r="HO294" s="20"/>
      <c r="HP294" s="20"/>
      <c r="HQ294" s="20"/>
      <c r="HR294" s="20"/>
      <c r="HS294" s="20"/>
      <c r="HT294" s="20"/>
      <c r="HU294" s="20"/>
      <c r="HV294" s="20"/>
      <c r="HW294" s="20"/>
      <c r="HX294" s="20"/>
      <c r="HY294" s="20"/>
      <c r="HZ294" s="20"/>
      <c r="IA294" s="20"/>
      <c r="IB294" s="20"/>
      <c r="IC294" s="20"/>
      <c r="ID294" s="20"/>
      <c r="IE294" s="20"/>
      <c r="IF294" s="20"/>
      <c r="IG294" s="20"/>
      <c r="IH294" s="20"/>
      <c r="II294" s="20"/>
      <c r="IJ294" s="20"/>
      <c r="IK294" s="20"/>
      <c r="IL294" s="20"/>
      <c r="IM294" s="20"/>
      <c r="IN294" s="20"/>
      <c r="IO294" s="20"/>
      <c r="IP294" s="20"/>
      <c r="IQ294" s="20"/>
      <c r="IR294" s="20"/>
      <c r="IS294" s="20"/>
      <c r="IT294" s="20"/>
      <c r="IU294" s="20"/>
    </row>
    <row r="295" spans="1:255" x14ac:dyDescent="0.2">
      <c r="A295" s="71"/>
      <c r="B295" s="72"/>
      <c r="C295" s="72" t="s">
        <v>412</v>
      </c>
      <c r="D295" s="73" t="s">
        <v>413</v>
      </c>
      <c r="E295" s="74">
        <v>3.65</v>
      </c>
      <c r="F295" s="75"/>
      <c r="G295" s="76" t="s">
        <v>26</v>
      </c>
      <c r="H295" s="75">
        <v>3.83</v>
      </c>
      <c r="I295" s="88">
        <v>126.4725</v>
      </c>
      <c r="J295" s="77"/>
      <c r="K295" s="78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T295" s="20"/>
      <c r="DU295" s="20"/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X295" s="20"/>
      <c r="EY295" s="20"/>
      <c r="EZ295" s="20"/>
      <c r="FA295" s="20"/>
      <c r="FB295" s="20"/>
      <c r="FC295" s="20"/>
      <c r="FD295" s="20"/>
      <c r="FE295" s="20"/>
      <c r="FF295" s="20"/>
      <c r="FG295" s="20"/>
      <c r="FH295" s="20"/>
      <c r="FI295" s="20"/>
      <c r="FJ295" s="20"/>
      <c r="FK295" s="20"/>
      <c r="FL295" s="20"/>
      <c r="FM295" s="20"/>
      <c r="FN295" s="20"/>
      <c r="FO295" s="20"/>
      <c r="FP295" s="20"/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B295" s="20"/>
      <c r="GC295" s="20"/>
      <c r="GD295" s="20"/>
      <c r="GE295" s="20"/>
      <c r="GF295" s="20"/>
      <c r="GG295" s="20"/>
      <c r="GH295" s="20"/>
      <c r="GI295" s="20"/>
      <c r="GJ295" s="20"/>
      <c r="GK295" s="20"/>
      <c r="GL295" s="20"/>
      <c r="GM295" s="20"/>
      <c r="GN295" s="20"/>
      <c r="GO295" s="20"/>
      <c r="GP295" s="20"/>
      <c r="GQ295" s="20"/>
      <c r="GR295" s="20"/>
      <c r="GS295" s="20"/>
      <c r="GT295" s="20"/>
      <c r="GU295" s="20"/>
      <c r="GV295" s="20"/>
      <c r="GW295" s="20"/>
      <c r="GX295" s="20"/>
      <c r="GY295" s="20"/>
      <c r="GZ295" s="20"/>
      <c r="HA295" s="20"/>
      <c r="HB295" s="20"/>
      <c r="HC295" s="20"/>
      <c r="HD295" s="20"/>
      <c r="HE295" s="20"/>
      <c r="HF295" s="20"/>
      <c r="HG295" s="20"/>
      <c r="HH295" s="20"/>
      <c r="HI295" s="20"/>
      <c r="HJ295" s="20"/>
      <c r="HK295" s="20"/>
      <c r="HL295" s="20"/>
      <c r="HM295" s="20"/>
      <c r="HN295" s="20"/>
      <c r="HO295" s="20"/>
      <c r="HP295" s="20"/>
      <c r="HQ295" s="20"/>
      <c r="HR295" s="20"/>
      <c r="HS295" s="20"/>
      <c r="HT295" s="20"/>
      <c r="HU295" s="20"/>
      <c r="HV295" s="20"/>
      <c r="HW295" s="20"/>
      <c r="HX295" s="20"/>
      <c r="HY295" s="20"/>
      <c r="HZ295" s="20"/>
      <c r="IA295" s="20"/>
      <c r="IB295" s="20"/>
      <c r="IC295" s="20"/>
      <c r="ID295" s="20"/>
      <c r="IE295" s="20"/>
      <c r="IF295" s="20"/>
      <c r="IG295" s="20"/>
      <c r="IH295" s="20"/>
      <c r="II295" s="20"/>
      <c r="IJ295" s="20"/>
      <c r="IK295" s="20"/>
      <c r="IL295" s="20"/>
      <c r="IM295" s="20"/>
      <c r="IN295" s="20"/>
      <c r="IO295" s="20"/>
      <c r="IP295" s="20"/>
      <c r="IQ295" s="20"/>
      <c r="IR295" s="20"/>
      <c r="IS295" s="20"/>
      <c r="IT295" s="20"/>
      <c r="IU295" s="20"/>
    </row>
    <row r="296" spans="1:255" ht="24" x14ac:dyDescent="0.2">
      <c r="A296" s="97" t="s">
        <v>162</v>
      </c>
      <c r="B296" s="98" t="s">
        <v>35</v>
      </c>
      <c r="C296" s="99" t="s">
        <v>414</v>
      </c>
      <c r="D296" s="100" t="s">
        <v>37</v>
      </c>
      <c r="E296" s="101">
        <v>33</v>
      </c>
      <c r="F296" s="102">
        <v>3477.8999999999996</v>
      </c>
      <c r="G296" s="65"/>
      <c r="H296" s="102">
        <v>3477.9</v>
      </c>
      <c r="I296" s="103">
        <v>18722.79</v>
      </c>
      <c r="J296" s="66">
        <v>6.13</v>
      </c>
      <c r="K296" s="104">
        <v>114770.7</v>
      </c>
      <c r="L296" s="20"/>
      <c r="M296" s="20"/>
      <c r="N296" s="20"/>
      <c r="O296" s="20"/>
      <c r="P296" s="20"/>
      <c r="Q296" s="20"/>
      <c r="R296" s="20"/>
      <c r="S296" s="20"/>
      <c r="T296" s="20">
        <v>18722.79</v>
      </c>
      <c r="U296" s="20">
        <v>114770.7</v>
      </c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>
        <v>3</v>
      </c>
      <c r="CW296" s="20"/>
      <c r="CX296" s="20"/>
      <c r="CY296" s="20"/>
      <c r="CZ296" s="20"/>
      <c r="DA296" s="20"/>
      <c r="DB296" s="20"/>
      <c r="DC296" s="20"/>
      <c r="DD296" s="20"/>
      <c r="DE296" s="20"/>
      <c r="DF296" s="20">
        <v>114770.7</v>
      </c>
      <c r="DG296" s="20"/>
      <c r="DH296" s="20"/>
      <c r="DI296" s="20"/>
      <c r="DJ296" s="20"/>
      <c r="DK296" s="20"/>
      <c r="DL296" s="20"/>
      <c r="DM296" s="20"/>
      <c r="DN296" s="20">
        <v>18722.79</v>
      </c>
      <c r="DO296" s="20"/>
      <c r="DP296" s="20">
        <v>114770.7</v>
      </c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>
        <v>18722.79</v>
      </c>
      <c r="GO296" s="20"/>
      <c r="GP296" s="20">
        <v>18722.79</v>
      </c>
      <c r="GQ296" s="20"/>
      <c r="GR296" s="20"/>
      <c r="GS296" s="20"/>
      <c r="GT296" s="20">
        <v>18722.79</v>
      </c>
      <c r="GU296" s="20"/>
      <c r="GV296" s="20">
        <v>18722.79</v>
      </c>
      <c r="GW296" s="20"/>
      <c r="GX296" s="20"/>
      <c r="GY296" s="20"/>
      <c r="GZ296" s="20"/>
      <c r="HA296" s="20"/>
      <c r="HB296" s="20"/>
      <c r="HC296" s="20"/>
      <c r="HD296" s="20">
        <v>18722.79</v>
      </c>
      <c r="HE296" s="20"/>
      <c r="HF296" s="20"/>
      <c r="HG296" s="20"/>
      <c r="HH296" s="20"/>
      <c r="HI296" s="20"/>
      <c r="HJ296" s="20"/>
      <c r="HK296" s="20"/>
      <c r="HL296" s="20"/>
      <c r="HM296" s="20"/>
      <c r="HN296" s="20"/>
      <c r="HO296" s="20"/>
      <c r="HP296" s="20"/>
      <c r="HQ296" s="20"/>
      <c r="HR296" s="20">
        <v>18722.79</v>
      </c>
      <c r="HS296" s="20"/>
      <c r="HT296" s="20"/>
      <c r="HU296" s="20"/>
      <c r="HV296" s="20"/>
      <c r="HW296" s="20"/>
      <c r="HX296" s="20"/>
      <c r="HY296" s="20"/>
      <c r="HZ296" s="20">
        <v>18722.79</v>
      </c>
      <c r="IA296" s="20"/>
      <c r="IB296" s="20"/>
      <c r="IC296" s="20"/>
      <c r="ID296" s="20"/>
      <c r="IE296" s="20"/>
      <c r="IF296" s="20"/>
      <c r="IG296" s="20"/>
      <c r="IH296" s="20"/>
      <c r="II296" s="20"/>
      <c r="IJ296" s="20"/>
      <c r="IK296" s="20"/>
      <c r="IL296" s="20"/>
      <c r="IM296" s="20"/>
      <c r="IN296" s="20"/>
      <c r="IO296" s="20"/>
      <c r="IP296" s="20"/>
      <c r="IQ296" s="20"/>
      <c r="IR296" s="20"/>
      <c r="IS296" s="20"/>
      <c r="IT296" s="20"/>
      <c r="IU296" s="20"/>
    </row>
    <row r="297" spans="1:255" x14ac:dyDescent="0.2">
      <c r="A297" s="89"/>
      <c r="B297" s="96" t="s">
        <v>415</v>
      </c>
      <c r="C297" s="96" t="s">
        <v>416</v>
      </c>
      <c r="D297" s="29"/>
      <c r="E297" s="29"/>
      <c r="F297" s="29"/>
      <c r="G297" s="29"/>
      <c r="H297" s="29"/>
      <c r="I297" s="29"/>
      <c r="J297" s="29"/>
      <c r="K297" s="90"/>
    </row>
    <row r="298" spans="1:255" ht="13.5" thickBot="1" x14ac:dyDescent="0.25">
      <c r="A298" s="107"/>
      <c r="B298" s="108"/>
      <c r="C298" s="108" t="s">
        <v>417</v>
      </c>
      <c r="D298" s="108"/>
      <c r="E298" s="108"/>
      <c r="F298" s="108"/>
      <c r="G298" s="108"/>
      <c r="H298" s="221">
        <v>18722.79</v>
      </c>
      <c r="I298" s="222"/>
      <c r="J298" s="221">
        <v>114770.7</v>
      </c>
      <c r="K298" s="223"/>
      <c r="L298" s="95"/>
      <c r="M298" s="95"/>
      <c r="N298" s="95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M298" s="20"/>
      <c r="FN298" s="20"/>
      <c r="FO298" s="20"/>
      <c r="FP298" s="20"/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B298" s="20"/>
      <c r="GC298" s="20"/>
      <c r="GD298" s="20"/>
      <c r="GE298" s="20"/>
      <c r="GF298" s="20"/>
      <c r="GG298" s="20"/>
      <c r="GH298" s="20"/>
      <c r="GI298" s="20"/>
      <c r="GJ298" s="20"/>
      <c r="GK298" s="20"/>
      <c r="GL298" s="20"/>
      <c r="GM298" s="20"/>
      <c r="GN298" s="20"/>
      <c r="GO298" s="20"/>
      <c r="GP298" s="20"/>
      <c r="GQ298" s="20"/>
      <c r="GR298" s="20"/>
      <c r="GS298" s="20"/>
      <c r="GT298" s="20"/>
      <c r="GU298" s="20"/>
      <c r="GV298" s="20"/>
      <c r="GW298" s="20"/>
      <c r="GX298" s="20"/>
      <c r="GY298" s="20"/>
      <c r="GZ298" s="20"/>
      <c r="HA298" s="20"/>
      <c r="HB298" s="20"/>
      <c r="HC298" s="20"/>
      <c r="HD298" s="20"/>
      <c r="HE298" s="20"/>
      <c r="HF298" s="20"/>
      <c r="HG298" s="20"/>
      <c r="HH298" s="20"/>
      <c r="HI298" s="20"/>
      <c r="HJ298" s="20"/>
      <c r="HK298" s="20"/>
      <c r="HL298" s="20"/>
      <c r="HM298" s="20"/>
      <c r="HN298" s="20"/>
      <c r="HO298" s="20"/>
      <c r="HP298" s="20"/>
      <c r="HQ298" s="20"/>
      <c r="HR298" s="20"/>
      <c r="HS298" s="20"/>
      <c r="HT298" s="20"/>
      <c r="HU298" s="20"/>
      <c r="HV298" s="20"/>
      <c r="HW298" s="20"/>
      <c r="HX298" s="20"/>
      <c r="HY298" s="20"/>
      <c r="HZ298" s="20"/>
      <c r="IA298" s="20"/>
      <c r="IB298" s="20"/>
      <c r="IC298" s="20"/>
      <c r="ID298" s="20"/>
      <c r="IE298" s="20"/>
      <c r="IF298" s="20"/>
      <c r="IG298" s="20"/>
      <c r="IH298" s="20"/>
      <c r="II298" s="20"/>
      <c r="IJ298" s="20"/>
      <c r="IK298" s="20"/>
      <c r="IL298" s="20"/>
      <c r="IM298" s="20"/>
      <c r="IN298" s="20"/>
      <c r="IO298" s="20"/>
      <c r="IP298" s="20"/>
      <c r="IQ298" s="20"/>
      <c r="IR298" s="20"/>
      <c r="IS298" s="20"/>
      <c r="IT298" s="20"/>
      <c r="IU298" s="20"/>
    </row>
    <row r="299" spans="1:255" x14ac:dyDescent="0.2">
      <c r="A299" s="106"/>
      <c r="B299" s="105"/>
      <c r="C299" s="105" t="s">
        <v>418</v>
      </c>
      <c r="D299" s="105"/>
      <c r="E299" s="105"/>
      <c r="F299" s="105"/>
      <c r="G299" s="105"/>
      <c r="H299" s="224">
        <v>22624.22</v>
      </c>
      <c r="I299" s="225"/>
      <c r="J299" s="224">
        <v>238795.96</v>
      </c>
      <c r="K299" s="226"/>
      <c r="O299" s="20"/>
      <c r="P299" s="20"/>
      <c r="Q299" s="20"/>
      <c r="R299" s="20">
        <v>22624.22</v>
      </c>
      <c r="S299" s="20">
        <v>238795.96</v>
      </c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M299" s="20"/>
      <c r="FN299" s="20"/>
      <c r="FO299" s="20"/>
      <c r="FP299" s="20"/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B299" s="20"/>
      <c r="GC299" s="20"/>
      <c r="GD299" s="20"/>
      <c r="GE299" s="20"/>
      <c r="GF299" s="20"/>
      <c r="GG299" s="20"/>
      <c r="GH299" s="20"/>
      <c r="GI299" s="20"/>
      <c r="GJ299" s="20"/>
      <c r="GK299" s="20"/>
      <c r="GL299" s="20"/>
      <c r="GM299" s="20"/>
      <c r="GN299" s="20"/>
      <c r="GO299" s="20"/>
      <c r="GP299" s="20"/>
      <c r="GQ299" s="20"/>
      <c r="GR299" s="20"/>
      <c r="GS299" s="20"/>
      <c r="GT299" s="20"/>
      <c r="GU299" s="20"/>
      <c r="GV299" s="20"/>
      <c r="GW299" s="20"/>
      <c r="GX299" s="20"/>
      <c r="GY299" s="20"/>
      <c r="GZ299" s="20"/>
      <c r="HA299" s="20">
        <v>22624.22</v>
      </c>
      <c r="HB299" s="20"/>
      <c r="HC299" s="20"/>
      <c r="HD299" s="20"/>
      <c r="HE299" s="20"/>
      <c r="HF299" s="20"/>
      <c r="HG299" s="20"/>
      <c r="HH299" s="20"/>
      <c r="HI299" s="20"/>
      <c r="HJ299" s="20"/>
      <c r="HK299" s="20"/>
      <c r="HL299" s="20"/>
      <c r="HM299" s="20"/>
      <c r="HN299" s="20"/>
      <c r="HO299" s="20"/>
      <c r="HP299" s="20"/>
      <c r="HQ299" s="20"/>
      <c r="HR299" s="20"/>
      <c r="HS299" s="20"/>
      <c r="HT299" s="20"/>
      <c r="HU299" s="20"/>
      <c r="HV299" s="20"/>
      <c r="HW299" s="20"/>
      <c r="HX299" s="20"/>
      <c r="HY299" s="20"/>
      <c r="HZ299" s="20"/>
      <c r="IA299" s="20"/>
      <c r="IB299" s="20"/>
      <c r="IC299" s="20"/>
      <c r="ID299" s="20"/>
      <c r="IE299" s="20"/>
      <c r="IF299" s="20"/>
      <c r="IG299" s="20"/>
      <c r="IH299" s="20"/>
      <c r="II299" s="20"/>
      <c r="IJ299" s="20"/>
      <c r="IK299" s="20"/>
      <c r="IL299" s="20"/>
      <c r="IM299" s="20"/>
      <c r="IN299" s="20"/>
      <c r="IO299" s="20"/>
      <c r="IP299" s="20"/>
      <c r="IQ299" s="20"/>
      <c r="IR299" s="20"/>
      <c r="IS299" s="20"/>
      <c r="IT299" s="20"/>
      <c r="IU299" s="20"/>
    </row>
    <row r="300" spans="1:255" x14ac:dyDescent="0.2">
      <c r="A300" s="70"/>
      <c r="B300" s="69"/>
      <c r="C300" s="69"/>
      <c r="D300" s="69"/>
      <c r="E300" s="69"/>
      <c r="F300" s="69"/>
      <c r="G300" s="69"/>
      <c r="H300" s="218"/>
      <c r="I300" s="219"/>
      <c r="J300" s="218"/>
      <c r="K300" s="220"/>
    </row>
    <row r="301" spans="1:255" ht="24" x14ac:dyDescent="0.2">
      <c r="A301" s="109">
        <v>9</v>
      </c>
      <c r="B301" s="116" t="s">
        <v>21</v>
      </c>
      <c r="C301" s="110" t="s">
        <v>404</v>
      </c>
      <c r="D301" s="111" t="s">
        <v>23</v>
      </c>
      <c r="E301" s="112">
        <v>21</v>
      </c>
      <c r="F301" s="113">
        <v>43.76</v>
      </c>
      <c r="G301" s="117" t="s">
        <v>6</v>
      </c>
      <c r="H301" s="113"/>
      <c r="I301" s="114">
        <v>2440.1</v>
      </c>
      <c r="J301" s="92"/>
      <c r="K301" s="115">
        <v>78536.81</v>
      </c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M301" s="20"/>
      <c r="FN301" s="20"/>
      <c r="FO301" s="20"/>
      <c r="FP301" s="20"/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B301" s="20"/>
      <c r="GC301" s="20"/>
      <c r="GD301" s="20"/>
      <c r="GE301" s="20"/>
      <c r="GF301" s="20"/>
      <c r="GG301" s="20"/>
      <c r="GH301" s="20"/>
      <c r="GI301" s="20"/>
      <c r="GJ301" s="20"/>
      <c r="GK301" s="20"/>
      <c r="GL301" s="20"/>
      <c r="GM301" s="20"/>
      <c r="GN301" s="20"/>
      <c r="GO301" s="20"/>
      <c r="GP301" s="20"/>
      <c r="GQ301" s="20"/>
      <c r="GR301" s="20"/>
      <c r="GS301" s="20"/>
      <c r="GT301" s="20"/>
      <c r="GU301" s="20"/>
      <c r="GV301" s="20"/>
      <c r="GW301" s="20"/>
      <c r="GX301" s="20"/>
      <c r="GY301" s="20"/>
      <c r="GZ301" s="20"/>
      <c r="HA301" s="20"/>
      <c r="HB301" s="20"/>
      <c r="HC301" s="20"/>
      <c r="HD301" s="20"/>
      <c r="HE301" s="20"/>
      <c r="HF301" s="20"/>
      <c r="HG301" s="20"/>
      <c r="HH301" s="20"/>
      <c r="HI301" s="20"/>
      <c r="HJ301" s="20"/>
      <c r="HK301" s="20"/>
      <c r="HL301" s="20"/>
      <c r="HM301" s="20"/>
      <c r="HN301" s="20"/>
      <c r="HO301" s="20"/>
      <c r="HP301" s="20"/>
      <c r="HQ301" s="20"/>
      <c r="HR301" s="20"/>
      <c r="HS301" s="20"/>
      <c r="HT301" s="20"/>
      <c r="HU301" s="20"/>
      <c r="HV301" s="20"/>
      <c r="HW301" s="20"/>
      <c r="HX301" s="20"/>
      <c r="HY301" s="20"/>
      <c r="HZ301" s="20"/>
      <c r="IA301" s="20"/>
      <c r="IB301" s="20"/>
      <c r="IC301" s="20"/>
      <c r="ID301" s="20"/>
      <c r="IE301" s="20"/>
      <c r="IF301" s="20"/>
      <c r="IG301" s="20"/>
      <c r="IH301" s="20"/>
      <c r="II301" s="20"/>
      <c r="IJ301" s="20"/>
      <c r="IK301" s="20"/>
      <c r="IL301" s="20"/>
      <c r="IM301" s="20"/>
      <c r="IN301" s="20"/>
      <c r="IO301" s="20"/>
      <c r="IP301" s="20"/>
      <c r="IQ301" s="20"/>
      <c r="IR301" s="20"/>
      <c r="IS301" s="20"/>
      <c r="IT301" s="20"/>
      <c r="IU301" s="20"/>
    </row>
    <row r="302" spans="1:255" x14ac:dyDescent="0.2">
      <c r="A302" s="60"/>
      <c r="B302" s="61"/>
      <c r="C302" s="61" t="s">
        <v>405</v>
      </c>
      <c r="D302" s="62"/>
      <c r="E302" s="63"/>
      <c r="F302" s="64">
        <v>35.11</v>
      </c>
      <c r="G302" s="65" t="s">
        <v>26</v>
      </c>
      <c r="H302" s="64">
        <v>36.869999999999997</v>
      </c>
      <c r="I302" s="64">
        <v>774.27</v>
      </c>
      <c r="J302" s="66">
        <v>33.39</v>
      </c>
      <c r="K302" s="67">
        <v>25852.880000000001</v>
      </c>
      <c r="O302" s="20"/>
      <c r="P302" s="20"/>
      <c r="Q302" s="20"/>
      <c r="R302" s="20"/>
      <c r="S302" s="20"/>
      <c r="T302" s="20">
        <v>774.27</v>
      </c>
      <c r="U302" s="20">
        <v>25852.880000000001</v>
      </c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>
        <v>1</v>
      </c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>
        <v>25852.880000000001</v>
      </c>
      <c r="DH302" s="20">
        <v>1</v>
      </c>
      <c r="DI302" s="20"/>
      <c r="DJ302" s="20"/>
      <c r="DK302" s="20"/>
      <c r="DL302" s="20"/>
      <c r="DM302" s="20"/>
      <c r="DN302" s="20"/>
      <c r="DO302" s="20"/>
      <c r="DP302" s="20"/>
      <c r="DQ302" s="20">
        <v>774.27</v>
      </c>
      <c r="DR302" s="20"/>
      <c r="DS302" s="20">
        <v>25852.880000000001</v>
      </c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X302" s="20"/>
      <c r="EY302" s="20"/>
      <c r="EZ302" s="20"/>
      <c r="FA302" s="20"/>
      <c r="FB302" s="20"/>
      <c r="FC302" s="20"/>
      <c r="FD302" s="20"/>
      <c r="FE302" s="20"/>
      <c r="FF302" s="20"/>
      <c r="FG302" s="20"/>
      <c r="FH302" s="20"/>
      <c r="FI302" s="20"/>
      <c r="FJ302" s="20"/>
      <c r="FK302" s="20"/>
      <c r="FL302" s="20"/>
      <c r="FM302" s="20"/>
      <c r="FN302" s="20"/>
      <c r="FO302" s="20"/>
      <c r="FP302" s="20"/>
      <c r="FQ302" s="20"/>
      <c r="FR302" s="20"/>
      <c r="FS302" s="20"/>
      <c r="FT302" s="20"/>
      <c r="FU302" s="20"/>
      <c r="FV302" s="20"/>
      <c r="FW302" s="20"/>
      <c r="FX302" s="20"/>
      <c r="FY302" s="20"/>
      <c r="FZ302" s="20"/>
      <c r="GA302" s="20"/>
      <c r="GB302" s="20"/>
      <c r="GC302" s="20"/>
      <c r="GD302" s="20"/>
      <c r="GE302" s="20"/>
      <c r="GF302" s="20"/>
      <c r="GG302" s="20"/>
      <c r="GH302" s="20"/>
      <c r="GI302" s="20"/>
      <c r="GJ302" s="20">
        <v>774.27</v>
      </c>
      <c r="GK302" s="20">
        <v>774.27</v>
      </c>
      <c r="GL302" s="20"/>
      <c r="GM302" s="20"/>
      <c r="GN302" s="20"/>
      <c r="GO302" s="20"/>
      <c r="GP302" s="20"/>
      <c r="GQ302" s="20"/>
      <c r="GR302" s="20"/>
      <c r="GS302" s="20"/>
      <c r="GT302" s="20"/>
      <c r="GU302" s="20"/>
      <c r="GV302" s="20"/>
      <c r="GW302" s="20"/>
      <c r="GX302" s="20"/>
      <c r="GY302" s="20"/>
      <c r="GZ302" s="20"/>
      <c r="HA302" s="20"/>
      <c r="HB302" s="20">
        <v>774.27</v>
      </c>
      <c r="HC302" s="20"/>
      <c r="HD302" s="20"/>
      <c r="HE302" s="20"/>
      <c r="HF302" s="20">
        <v>774.27</v>
      </c>
      <c r="HG302" s="20"/>
      <c r="HH302" s="20"/>
      <c r="HI302" s="20"/>
      <c r="HJ302" s="20"/>
      <c r="HK302" s="20"/>
      <c r="HL302" s="20">
        <v>774.27</v>
      </c>
      <c r="HM302" s="20"/>
      <c r="HN302" s="20">
        <v>774.27</v>
      </c>
      <c r="HO302" s="20"/>
      <c r="HP302" s="20"/>
      <c r="HQ302" s="20"/>
      <c r="HR302" s="20"/>
      <c r="HS302" s="20"/>
      <c r="HT302" s="20"/>
      <c r="HU302" s="20"/>
      <c r="HV302" s="20"/>
      <c r="HW302" s="20"/>
      <c r="HX302" s="20">
        <v>774.27</v>
      </c>
      <c r="HY302" s="20"/>
      <c r="HZ302" s="20"/>
      <c r="IA302" s="20"/>
      <c r="IB302" s="20"/>
      <c r="IC302" s="20"/>
      <c r="ID302" s="20"/>
      <c r="IE302" s="20"/>
      <c r="IF302" s="20"/>
      <c r="IG302" s="20"/>
      <c r="IH302" s="20"/>
      <c r="II302" s="20"/>
      <c r="IJ302" s="20"/>
      <c r="IK302" s="20"/>
      <c r="IL302" s="20"/>
      <c r="IM302" s="20"/>
      <c r="IN302" s="20"/>
      <c r="IO302" s="20"/>
      <c r="IP302" s="20"/>
      <c r="IQ302" s="20"/>
      <c r="IR302" s="20"/>
      <c r="IS302" s="20"/>
      <c r="IT302" s="20"/>
      <c r="IU302" s="20"/>
    </row>
    <row r="303" spans="1:255" x14ac:dyDescent="0.2">
      <c r="A303" s="71"/>
      <c r="B303" s="72"/>
      <c r="C303" s="72" t="s">
        <v>406</v>
      </c>
      <c r="D303" s="73"/>
      <c r="E303" s="74"/>
      <c r="F303" s="75">
        <v>6.62</v>
      </c>
      <c r="G303" s="76" t="s">
        <v>26</v>
      </c>
      <c r="H303" s="75">
        <v>6.95</v>
      </c>
      <c r="I303" s="75">
        <v>145.94999999999999</v>
      </c>
      <c r="J303" s="77">
        <v>13.26</v>
      </c>
      <c r="K303" s="78">
        <v>1935.3</v>
      </c>
      <c r="O303" s="20"/>
      <c r="P303" s="20"/>
      <c r="Q303" s="20"/>
      <c r="R303" s="20"/>
      <c r="S303" s="20"/>
      <c r="T303" s="20">
        <v>145.94999999999999</v>
      </c>
      <c r="U303" s="20">
        <v>1935.3</v>
      </c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>
        <v>1</v>
      </c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>
        <v>145.94999999999999</v>
      </c>
      <c r="DR303" s="20"/>
      <c r="DS303" s="20">
        <v>1935.3</v>
      </c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  <c r="FF303" s="20"/>
      <c r="FG303" s="20"/>
      <c r="FH303" s="20"/>
      <c r="FI303" s="20"/>
      <c r="FJ303" s="20"/>
      <c r="FK303" s="20"/>
      <c r="FL303" s="20"/>
      <c r="FM303" s="20"/>
      <c r="FN303" s="20"/>
      <c r="FO303" s="20"/>
      <c r="FP303" s="20"/>
      <c r="FQ303" s="20"/>
      <c r="FR303" s="20"/>
      <c r="FS303" s="20"/>
      <c r="FT303" s="20"/>
      <c r="FU303" s="20"/>
      <c r="FV303" s="20"/>
      <c r="FW303" s="20"/>
      <c r="FX303" s="20"/>
      <c r="FY303" s="20"/>
      <c r="FZ303" s="20"/>
      <c r="GA303" s="20"/>
      <c r="GB303" s="20"/>
      <c r="GC303" s="20"/>
      <c r="GD303" s="20"/>
      <c r="GE303" s="20"/>
      <c r="GF303" s="20"/>
      <c r="GG303" s="20"/>
      <c r="GH303" s="20"/>
      <c r="GI303" s="20"/>
      <c r="GJ303" s="20">
        <v>145.94999999999999</v>
      </c>
      <c r="GK303" s="20"/>
      <c r="GL303" s="20">
        <v>145.94999999999999</v>
      </c>
      <c r="GM303" s="20"/>
      <c r="GN303" s="20"/>
      <c r="GO303" s="20"/>
      <c r="GP303" s="20"/>
      <c r="GQ303" s="20"/>
      <c r="GR303" s="20"/>
      <c r="GS303" s="20"/>
      <c r="GT303" s="20"/>
      <c r="GU303" s="20"/>
      <c r="GV303" s="20"/>
      <c r="GW303" s="20"/>
      <c r="GX303" s="20"/>
      <c r="GY303" s="20"/>
      <c r="GZ303" s="20"/>
      <c r="HA303" s="20"/>
      <c r="HB303" s="20">
        <v>145.94999999999999</v>
      </c>
      <c r="HC303" s="20"/>
      <c r="HD303" s="20"/>
      <c r="HE303" s="20"/>
      <c r="HF303" s="20">
        <v>145.94999999999999</v>
      </c>
      <c r="HG303" s="20"/>
      <c r="HH303" s="20"/>
      <c r="HI303" s="20"/>
      <c r="HJ303" s="20"/>
      <c r="HK303" s="20"/>
      <c r="HL303" s="20">
        <v>145.94999999999999</v>
      </c>
      <c r="HM303" s="20"/>
      <c r="HN303" s="20">
        <v>145.94999999999999</v>
      </c>
      <c r="HO303" s="20"/>
      <c r="HP303" s="20"/>
      <c r="HQ303" s="20"/>
      <c r="HR303" s="20"/>
      <c r="HS303" s="20"/>
      <c r="HT303" s="20"/>
      <c r="HU303" s="20"/>
      <c r="HV303" s="20"/>
      <c r="HW303" s="20"/>
      <c r="HX303" s="20"/>
      <c r="HY303" s="20"/>
      <c r="HZ303" s="20"/>
      <c r="IA303" s="20"/>
      <c r="IB303" s="20"/>
      <c r="IC303" s="20"/>
      <c r="ID303" s="20"/>
      <c r="IE303" s="20"/>
      <c r="IF303" s="20"/>
      <c r="IG303" s="20"/>
      <c r="IH303" s="20"/>
      <c r="II303" s="20"/>
      <c r="IJ303" s="20"/>
      <c r="IK303" s="20"/>
      <c r="IL303" s="20"/>
      <c r="IM303" s="20"/>
      <c r="IN303" s="20"/>
      <c r="IO303" s="20"/>
      <c r="IP303" s="20"/>
      <c r="IQ303" s="20"/>
      <c r="IR303" s="20"/>
      <c r="IS303" s="20"/>
      <c r="IT303" s="20"/>
      <c r="IU303" s="20"/>
    </row>
    <row r="304" spans="1:255" x14ac:dyDescent="0.2">
      <c r="A304" s="71"/>
      <c r="B304" s="72"/>
      <c r="C304" s="72" t="s">
        <v>407</v>
      </c>
      <c r="D304" s="73"/>
      <c r="E304" s="74"/>
      <c r="F304" s="75">
        <v>0.6</v>
      </c>
      <c r="G304" s="76" t="s">
        <v>26</v>
      </c>
      <c r="H304" s="75">
        <v>0.63</v>
      </c>
      <c r="I304" s="75">
        <v>13.23</v>
      </c>
      <c r="J304" s="77">
        <v>33.39</v>
      </c>
      <c r="K304" s="78">
        <v>441.75</v>
      </c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T304" s="20"/>
      <c r="DU304" s="20"/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X304" s="20"/>
      <c r="EY304" s="20"/>
      <c r="EZ304" s="20"/>
      <c r="FA304" s="20"/>
      <c r="FB304" s="20"/>
      <c r="FC304" s="20"/>
      <c r="FD304" s="20"/>
      <c r="FE304" s="20"/>
      <c r="FF304" s="20"/>
      <c r="FG304" s="20"/>
      <c r="FH304" s="20"/>
      <c r="FI304" s="20"/>
      <c r="FJ304" s="20"/>
      <c r="FK304" s="20"/>
      <c r="FL304" s="20"/>
      <c r="FM304" s="20"/>
      <c r="FN304" s="20"/>
      <c r="FO304" s="20"/>
      <c r="FP304" s="20"/>
      <c r="FQ304" s="20"/>
      <c r="FR304" s="20"/>
      <c r="FS304" s="20"/>
      <c r="FT304" s="20"/>
      <c r="FU304" s="20"/>
      <c r="FV304" s="20"/>
      <c r="FW304" s="20"/>
      <c r="FX304" s="20"/>
      <c r="FY304" s="20"/>
      <c r="FZ304" s="20"/>
      <c r="GA304" s="20"/>
      <c r="GB304" s="20"/>
      <c r="GC304" s="20"/>
      <c r="GD304" s="20"/>
      <c r="GE304" s="20"/>
      <c r="GF304" s="20"/>
      <c r="GG304" s="20"/>
      <c r="GH304" s="20"/>
      <c r="GI304" s="20"/>
      <c r="GJ304" s="20"/>
      <c r="GK304" s="20"/>
      <c r="GL304" s="20"/>
      <c r="GM304" s="20">
        <v>13.23</v>
      </c>
      <c r="GN304" s="20"/>
      <c r="GO304" s="20"/>
      <c r="GP304" s="20"/>
      <c r="GQ304" s="20"/>
      <c r="GR304" s="20"/>
      <c r="GS304" s="20"/>
      <c r="GT304" s="20"/>
      <c r="GU304" s="20"/>
      <c r="GV304" s="20"/>
      <c r="GW304" s="20"/>
      <c r="GX304" s="20"/>
      <c r="GY304" s="20"/>
      <c r="GZ304" s="20"/>
      <c r="HA304" s="20"/>
      <c r="HB304" s="20"/>
      <c r="HC304" s="20"/>
      <c r="HD304" s="20"/>
      <c r="HE304" s="20"/>
      <c r="HF304" s="20"/>
      <c r="HG304" s="20"/>
      <c r="HH304" s="20"/>
      <c r="HI304" s="20"/>
      <c r="HJ304" s="20"/>
      <c r="HK304" s="20"/>
      <c r="HL304" s="20"/>
      <c r="HM304" s="20"/>
      <c r="HN304" s="20"/>
      <c r="HO304" s="20"/>
      <c r="HP304" s="20"/>
      <c r="HQ304" s="20"/>
      <c r="HR304" s="20"/>
      <c r="HS304" s="20"/>
      <c r="HT304" s="20"/>
      <c r="HU304" s="20"/>
      <c r="HV304" s="20"/>
      <c r="HW304" s="20"/>
      <c r="HX304" s="20">
        <v>13.23</v>
      </c>
      <c r="HY304" s="20"/>
      <c r="HZ304" s="20"/>
      <c r="IA304" s="20"/>
      <c r="IB304" s="20"/>
      <c r="IC304" s="20"/>
      <c r="ID304" s="20"/>
      <c r="IE304" s="20"/>
      <c r="IF304" s="20"/>
      <c r="IG304" s="20"/>
      <c r="IH304" s="20"/>
      <c r="II304" s="20"/>
      <c r="IJ304" s="20"/>
      <c r="IK304" s="20"/>
      <c r="IL304" s="20"/>
      <c r="IM304" s="20"/>
      <c r="IN304" s="20"/>
      <c r="IO304" s="20"/>
      <c r="IP304" s="20"/>
      <c r="IQ304" s="20"/>
      <c r="IR304" s="20"/>
      <c r="IS304" s="20"/>
      <c r="IT304" s="20"/>
      <c r="IU304" s="20"/>
    </row>
    <row r="305" spans="1:255" x14ac:dyDescent="0.2">
      <c r="A305" s="71"/>
      <c r="B305" s="72"/>
      <c r="C305" s="72" t="s">
        <v>408</v>
      </c>
      <c r="D305" s="73"/>
      <c r="E305" s="74"/>
      <c r="F305" s="75">
        <v>2.0299999999999998</v>
      </c>
      <c r="G305" s="76"/>
      <c r="H305" s="75">
        <v>2.0299999999999998</v>
      </c>
      <c r="I305" s="75">
        <v>42.63</v>
      </c>
      <c r="J305" s="77">
        <v>9.11</v>
      </c>
      <c r="K305" s="78">
        <v>388.36</v>
      </c>
      <c r="O305" s="20"/>
      <c r="P305" s="20"/>
      <c r="Q305" s="20"/>
      <c r="R305" s="20"/>
      <c r="S305" s="20"/>
      <c r="T305" s="20">
        <v>42.63</v>
      </c>
      <c r="U305" s="20">
        <v>388.36</v>
      </c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>
        <v>1</v>
      </c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>
        <v>42.63</v>
      </c>
      <c r="DL305" s="20"/>
      <c r="DM305" s="20">
        <v>388.36</v>
      </c>
      <c r="DN305" s="20"/>
      <c r="DO305" s="20"/>
      <c r="DP305" s="20"/>
      <c r="DQ305" s="20"/>
      <c r="DR305" s="20"/>
      <c r="DS305" s="20"/>
      <c r="DT305" s="20"/>
      <c r="DU305" s="20"/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X305" s="20"/>
      <c r="EY305" s="20"/>
      <c r="EZ305" s="20"/>
      <c r="FA305" s="20"/>
      <c r="FB305" s="20"/>
      <c r="FC305" s="20"/>
      <c r="FD305" s="20"/>
      <c r="FE305" s="20"/>
      <c r="FF305" s="20"/>
      <c r="FG305" s="20"/>
      <c r="FH305" s="20"/>
      <c r="FI305" s="20"/>
      <c r="FJ305" s="20"/>
      <c r="FK305" s="20"/>
      <c r="FL305" s="20"/>
      <c r="FM305" s="20"/>
      <c r="FN305" s="20"/>
      <c r="FO305" s="20"/>
      <c r="FP305" s="20"/>
      <c r="FQ305" s="20"/>
      <c r="FR305" s="20"/>
      <c r="FS305" s="20"/>
      <c r="FT305" s="20"/>
      <c r="FU305" s="20"/>
      <c r="FV305" s="20"/>
      <c r="FW305" s="20"/>
      <c r="FX305" s="20"/>
      <c r="FY305" s="20"/>
      <c r="FZ305" s="20"/>
      <c r="GA305" s="20"/>
      <c r="GB305" s="20"/>
      <c r="GC305" s="20"/>
      <c r="GD305" s="20"/>
      <c r="GE305" s="20"/>
      <c r="GF305" s="20"/>
      <c r="GG305" s="20"/>
      <c r="GH305" s="20"/>
      <c r="GI305" s="20"/>
      <c r="GJ305" s="20">
        <v>42.63</v>
      </c>
      <c r="GK305" s="20"/>
      <c r="GL305" s="20"/>
      <c r="GM305" s="20"/>
      <c r="GN305" s="20">
        <v>42.63</v>
      </c>
      <c r="GO305" s="20"/>
      <c r="GP305" s="20">
        <v>42.63</v>
      </c>
      <c r="GQ305" s="20">
        <v>42.63</v>
      </c>
      <c r="GR305" s="20"/>
      <c r="GS305" s="20">
        <v>42.63</v>
      </c>
      <c r="GT305" s="20"/>
      <c r="GU305" s="20"/>
      <c r="GV305" s="20"/>
      <c r="GW305" s="20">
        <v>0</v>
      </c>
      <c r="GX305" s="20">
        <v>0</v>
      </c>
      <c r="GY305" s="20"/>
      <c r="GZ305" s="20"/>
      <c r="HA305" s="20"/>
      <c r="HB305" s="20">
        <v>42.63</v>
      </c>
      <c r="HC305" s="20"/>
      <c r="HD305" s="20"/>
      <c r="HE305" s="20"/>
      <c r="HF305" s="20">
        <v>42.63</v>
      </c>
      <c r="HG305" s="20"/>
      <c r="HH305" s="20"/>
      <c r="HI305" s="20"/>
      <c r="HJ305" s="20"/>
      <c r="HK305" s="20"/>
      <c r="HL305" s="20">
        <v>42.63</v>
      </c>
      <c r="HM305" s="20"/>
      <c r="HN305" s="20">
        <v>42.63</v>
      </c>
      <c r="HO305" s="20"/>
      <c r="HP305" s="20"/>
      <c r="HQ305" s="20"/>
      <c r="HR305" s="20"/>
      <c r="HS305" s="20"/>
      <c r="HT305" s="20"/>
      <c r="HU305" s="20"/>
      <c r="HV305" s="20"/>
      <c r="HW305" s="20"/>
      <c r="HX305" s="20"/>
      <c r="HY305" s="20"/>
      <c r="HZ305" s="20"/>
      <c r="IA305" s="20"/>
      <c r="IB305" s="20"/>
      <c r="IC305" s="20"/>
      <c r="ID305" s="20"/>
      <c r="IE305" s="20"/>
      <c r="IF305" s="20"/>
      <c r="IG305" s="20"/>
      <c r="IH305" s="20"/>
      <c r="II305" s="20"/>
      <c r="IJ305" s="20"/>
      <c r="IK305" s="20"/>
      <c r="IL305" s="20"/>
      <c r="IM305" s="20"/>
      <c r="IN305" s="20"/>
      <c r="IO305" s="20"/>
      <c r="IP305" s="20"/>
      <c r="IQ305" s="20"/>
      <c r="IR305" s="20"/>
      <c r="IS305" s="20"/>
      <c r="IT305" s="20"/>
      <c r="IU305" s="20"/>
    </row>
    <row r="306" spans="1:255" x14ac:dyDescent="0.2">
      <c r="A306" s="79"/>
      <c r="B306" s="80"/>
      <c r="C306" s="80" t="s">
        <v>409</v>
      </c>
      <c r="D306" s="81"/>
      <c r="E306" s="82">
        <v>121</v>
      </c>
      <c r="F306" s="83" t="s">
        <v>410</v>
      </c>
      <c r="G306" s="84"/>
      <c r="H306" s="85">
        <v>45.38</v>
      </c>
      <c r="I306" s="85">
        <v>952.88</v>
      </c>
      <c r="J306" s="87">
        <v>1.21</v>
      </c>
      <c r="K306" s="86">
        <v>31816.5</v>
      </c>
      <c r="O306" s="20"/>
      <c r="P306" s="20"/>
      <c r="Q306" s="20"/>
      <c r="R306" s="20"/>
      <c r="S306" s="20"/>
      <c r="T306" s="20">
        <v>952.88</v>
      </c>
      <c r="U306" s="20">
        <v>31816.5</v>
      </c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>
        <v>1</v>
      </c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0"/>
      <c r="DM306" s="20"/>
      <c r="DN306" s="20"/>
      <c r="DO306" s="20"/>
      <c r="DP306" s="20"/>
      <c r="DQ306" s="20">
        <v>952.88</v>
      </c>
      <c r="DR306" s="20"/>
      <c r="DS306" s="20">
        <v>31816.5</v>
      </c>
      <c r="DT306" s="20"/>
      <c r="DU306" s="20"/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X306" s="20"/>
      <c r="EY306" s="20"/>
      <c r="EZ306" s="20"/>
      <c r="FA306" s="20"/>
      <c r="FB306" s="20"/>
      <c r="FC306" s="20"/>
      <c r="FD306" s="20"/>
      <c r="FE306" s="20"/>
      <c r="FF306" s="20"/>
      <c r="FG306" s="20"/>
      <c r="FH306" s="20"/>
      <c r="FI306" s="20"/>
      <c r="FJ306" s="20"/>
      <c r="FK306" s="20"/>
      <c r="FL306" s="20"/>
      <c r="FM306" s="20"/>
      <c r="FN306" s="20"/>
      <c r="FO306" s="20"/>
      <c r="FP306" s="20"/>
      <c r="FQ306" s="20"/>
      <c r="FR306" s="20"/>
      <c r="FS306" s="20"/>
      <c r="FT306" s="20"/>
      <c r="FU306" s="20"/>
      <c r="FV306" s="20"/>
      <c r="FW306" s="20"/>
      <c r="FX306" s="20"/>
      <c r="FY306" s="20"/>
      <c r="FZ306" s="20"/>
      <c r="GA306" s="20"/>
      <c r="GB306" s="20"/>
      <c r="GC306" s="20"/>
      <c r="GD306" s="20"/>
      <c r="GE306" s="20"/>
      <c r="GF306" s="20"/>
      <c r="GG306" s="20"/>
      <c r="GH306" s="20"/>
      <c r="GI306" s="20"/>
      <c r="GJ306" s="20"/>
      <c r="GK306" s="20"/>
      <c r="GL306" s="20"/>
      <c r="GM306" s="20"/>
      <c r="GN306" s="20"/>
      <c r="GO306" s="20"/>
      <c r="GP306" s="20"/>
      <c r="GQ306" s="20"/>
      <c r="GR306" s="20"/>
      <c r="GS306" s="20"/>
      <c r="GT306" s="20"/>
      <c r="GU306" s="20"/>
      <c r="GV306" s="20"/>
      <c r="GW306" s="20"/>
      <c r="GX306" s="20"/>
      <c r="GY306" s="20">
        <v>952.88</v>
      </c>
      <c r="GZ306" s="20"/>
      <c r="HA306" s="20"/>
      <c r="HB306" s="20">
        <v>952.88</v>
      </c>
      <c r="HC306" s="20"/>
      <c r="HD306" s="20"/>
      <c r="HE306" s="20"/>
      <c r="HF306" s="20">
        <v>952.88</v>
      </c>
      <c r="HG306" s="20"/>
      <c r="HH306" s="20"/>
      <c r="HI306" s="20"/>
      <c r="HJ306" s="20"/>
      <c r="HK306" s="20"/>
      <c r="HL306" s="20">
        <v>952.88</v>
      </c>
      <c r="HM306" s="20"/>
      <c r="HN306" s="20">
        <v>952.88</v>
      </c>
      <c r="HO306" s="20"/>
      <c r="HP306" s="20"/>
      <c r="HQ306" s="20"/>
      <c r="HR306" s="20"/>
      <c r="HS306" s="20"/>
      <c r="HT306" s="20"/>
      <c r="HU306" s="20"/>
      <c r="HV306" s="20"/>
      <c r="HW306" s="20"/>
      <c r="HX306" s="20"/>
      <c r="HY306" s="20"/>
      <c r="HZ306" s="20"/>
      <c r="IA306" s="20"/>
      <c r="IB306" s="20"/>
      <c r="IC306" s="20"/>
      <c r="ID306" s="20"/>
      <c r="IE306" s="20"/>
      <c r="IF306" s="20"/>
      <c r="IG306" s="20"/>
      <c r="IH306" s="20"/>
      <c r="II306" s="20"/>
      <c r="IJ306" s="20"/>
      <c r="IK306" s="20"/>
      <c r="IL306" s="20"/>
      <c r="IM306" s="20"/>
      <c r="IN306" s="20"/>
      <c r="IO306" s="20"/>
      <c r="IP306" s="20"/>
      <c r="IQ306" s="20"/>
      <c r="IR306" s="20"/>
      <c r="IS306" s="20"/>
      <c r="IT306" s="20"/>
      <c r="IU306" s="20"/>
    </row>
    <row r="307" spans="1:255" x14ac:dyDescent="0.2">
      <c r="A307" s="79"/>
      <c r="B307" s="80"/>
      <c r="C307" s="80" t="s">
        <v>411</v>
      </c>
      <c r="D307" s="81"/>
      <c r="E307" s="82">
        <v>72</v>
      </c>
      <c r="F307" s="83" t="s">
        <v>410</v>
      </c>
      <c r="G307" s="84"/>
      <c r="H307" s="85">
        <v>27</v>
      </c>
      <c r="I307" s="85">
        <v>567</v>
      </c>
      <c r="J307" s="87">
        <v>0.72</v>
      </c>
      <c r="K307" s="86">
        <v>18932.13</v>
      </c>
      <c r="O307" s="20"/>
      <c r="P307" s="20"/>
      <c r="Q307" s="20"/>
      <c r="R307" s="20"/>
      <c r="S307" s="20"/>
      <c r="T307" s="20">
        <v>567</v>
      </c>
      <c r="U307" s="20">
        <v>18932.13</v>
      </c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>
        <v>1</v>
      </c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0"/>
      <c r="DM307" s="20"/>
      <c r="DN307" s="20"/>
      <c r="DO307" s="20"/>
      <c r="DP307" s="20"/>
      <c r="DQ307" s="20">
        <v>567</v>
      </c>
      <c r="DR307" s="20"/>
      <c r="DS307" s="20">
        <v>18932.13</v>
      </c>
      <c r="DT307" s="20"/>
      <c r="DU307" s="20"/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X307" s="20"/>
      <c r="EY307" s="20"/>
      <c r="EZ307" s="20"/>
      <c r="FA307" s="20"/>
      <c r="FB307" s="20"/>
      <c r="FC307" s="20"/>
      <c r="FD307" s="20"/>
      <c r="FE307" s="20"/>
      <c r="FF307" s="20"/>
      <c r="FG307" s="20"/>
      <c r="FH307" s="20"/>
      <c r="FI307" s="20"/>
      <c r="FJ307" s="20"/>
      <c r="FK307" s="20"/>
      <c r="FL307" s="20"/>
      <c r="FM307" s="20"/>
      <c r="FN307" s="20"/>
      <c r="FO307" s="20"/>
      <c r="FP307" s="20"/>
      <c r="FQ307" s="20"/>
      <c r="FR307" s="20"/>
      <c r="FS307" s="20"/>
      <c r="FT307" s="20"/>
      <c r="FU307" s="20"/>
      <c r="FV307" s="20"/>
      <c r="FW307" s="20"/>
      <c r="FX307" s="20"/>
      <c r="FY307" s="20"/>
      <c r="FZ307" s="20"/>
      <c r="GA307" s="20"/>
      <c r="GB307" s="20"/>
      <c r="GC307" s="20"/>
      <c r="GD307" s="20"/>
      <c r="GE307" s="20"/>
      <c r="GF307" s="20"/>
      <c r="GG307" s="20"/>
      <c r="GH307" s="20"/>
      <c r="GI307" s="20"/>
      <c r="GJ307" s="20"/>
      <c r="GK307" s="20"/>
      <c r="GL307" s="20"/>
      <c r="GM307" s="20"/>
      <c r="GN307" s="20"/>
      <c r="GO307" s="20"/>
      <c r="GP307" s="20"/>
      <c r="GQ307" s="20"/>
      <c r="GR307" s="20"/>
      <c r="GS307" s="20"/>
      <c r="GT307" s="20"/>
      <c r="GU307" s="20"/>
      <c r="GV307" s="20"/>
      <c r="GW307" s="20"/>
      <c r="GX307" s="20"/>
      <c r="GY307" s="20"/>
      <c r="GZ307" s="20">
        <v>567</v>
      </c>
      <c r="HA307" s="20"/>
      <c r="HB307" s="20">
        <v>567</v>
      </c>
      <c r="HC307" s="20"/>
      <c r="HD307" s="20"/>
      <c r="HE307" s="20"/>
      <c r="HF307" s="20">
        <v>567</v>
      </c>
      <c r="HG307" s="20"/>
      <c r="HH307" s="20"/>
      <c r="HI307" s="20"/>
      <c r="HJ307" s="20"/>
      <c r="HK307" s="20"/>
      <c r="HL307" s="20">
        <v>567</v>
      </c>
      <c r="HM307" s="20"/>
      <c r="HN307" s="20">
        <v>567</v>
      </c>
      <c r="HO307" s="20"/>
      <c r="HP307" s="20"/>
      <c r="HQ307" s="20"/>
      <c r="HR307" s="20"/>
      <c r="HS307" s="20"/>
      <c r="HT307" s="20"/>
      <c r="HU307" s="20"/>
      <c r="HV307" s="20"/>
      <c r="HW307" s="20"/>
      <c r="HX307" s="20"/>
      <c r="HY307" s="20"/>
      <c r="HZ307" s="20"/>
      <c r="IA307" s="20"/>
      <c r="IB307" s="20"/>
      <c r="IC307" s="20"/>
      <c r="ID307" s="20"/>
      <c r="IE307" s="20"/>
      <c r="IF307" s="20"/>
      <c r="IG307" s="20"/>
      <c r="IH307" s="20"/>
      <c r="II307" s="20"/>
      <c r="IJ307" s="20"/>
      <c r="IK307" s="20"/>
      <c r="IL307" s="20"/>
      <c r="IM307" s="20"/>
      <c r="IN307" s="20"/>
      <c r="IO307" s="20"/>
      <c r="IP307" s="20"/>
      <c r="IQ307" s="20"/>
      <c r="IR307" s="20"/>
      <c r="IS307" s="20"/>
      <c r="IT307" s="20"/>
      <c r="IU307" s="20"/>
    </row>
    <row r="308" spans="1:255" x14ac:dyDescent="0.2">
      <c r="A308" s="71"/>
      <c r="B308" s="72"/>
      <c r="C308" s="72" t="s">
        <v>412</v>
      </c>
      <c r="D308" s="73" t="s">
        <v>413</v>
      </c>
      <c r="E308" s="74">
        <v>3.65</v>
      </c>
      <c r="F308" s="75"/>
      <c r="G308" s="76" t="s">
        <v>26</v>
      </c>
      <c r="H308" s="75">
        <v>3.83</v>
      </c>
      <c r="I308" s="88">
        <v>80.482500000000002</v>
      </c>
      <c r="J308" s="77"/>
      <c r="K308" s="78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0"/>
      <c r="DL308" s="20"/>
      <c r="DM308" s="20"/>
      <c r="DN308" s="20"/>
      <c r="DO308" s="20"/>
      <c r="DP308" s="20"/>
      <c r="DQ308" s="20"/>
      <c r="DR308" s="20"/>
      <c r="DS308" s="20"/>
      <c r="DT308" s="20"/>
      <c r="DU308" s="20"/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  <c r="EO308" s="20"/>
      <c r="EP308" s="20"/>
      <c r="EQ308" s="20"/>
      <c r="ER308" s="20"/>
      <c r="ES308" s="20"/>
      <c r="ET308" s="20"/>
      <c r="EU308" s="20"/>
      <c r="EV308" s="20"/>
      <c r="EW308" s="20"/>
      <c r="EX308" s="20"/>
      <c r="EY308" s="20"/>
      <c r="EZ308" s="20"/>
      <c r="FA308" s="20"/>
      <c r="FB308" s="20"/>
      <c r="FC308" s="20"/>
      <c r="FD308" s="20"/>
      <c r="FE308" s="20"/>
      <c r="FF308" s="20"/>
      <c r="FG308" s="20"/>
      <c r="FH308" s="20"/>
      <c r="FI308" s="20"/>
      <c r="FJ308" s="20"/>
      <c r="FK308" s="20"/>
      <c r="FL308" s="20"/>
      <c r="FM308" s="20"/>
      <c r="FN308" s="20"/>
      <c r="FO308" s="20"/>
      <c r="FP308" s="20"/>
      <c r="FQ308" s="20"/>
      <c r="FR308" s="20"/>
      <c r="FS308" s="20"/>
      <c r="FT308" s="20"/>
      <c r="FU308" s="20"/>
      <c r="FV308" s="20"/>
      <c r="FW308" s="20"/>
      <c r="FX308" s="20"/>
      <c r="FY308" s="20"/>
      <c r="FZ308" s="20"/>
      <c r="GA308" s="20"/>
      <c r="GB308" s="20"/>
      <c r="GC308" s="20"/>
      <c r="GD308" s="20"/>
      <c r="GE308" s="20"/>
      <c r="GF308" s="20"/>
      <c r="GG308" s="20"/>
      <c r="GH308" s="20"/>
      <c r="GI308" s="20"/>
      <c r="GJ308" s="20"/>
      <c r="GK308" s="20"/>
      <c r="GL308" s="20"/>
      <c r="GM308" s="20"/>
      <c r="GN308" s="20"/>
      <c r="GO308" s="20"/>
      <c r="GP308" s="20"/>
      <c r="GQ308" s="20"/>
      <c r="GR308" s="20"/>
      <c r="GS308" s="20"/>
      <c r="GT308" s="20"/>
      <c r="GU308" s="20"/>
      <c r="GV308" s="20"/>
      <c r="GW308" s="20"/>
      <c r="GX308" s="20"/>
      <c r="GY308" s="20"/>
      <c r="GZ308" s="20"/>
      <c r="HA308" s="20"/>
      <c r="HB308" s="20"/>
      <c r="HC308" s="20"/>
      <c r="HD308" s="20"/>
      <c r="HE308" s="20"/>
      <c r="HF308" s="20"/>
      <c r="HG308" s="20"/>
      <c r="HH308" s="20"/>
      <c r="HI308" s="20"/>
      <c r="HJ308" s="20"/>
      <c r="HK308" s="20"/>
      <c r="HL308" s="20"/>
      <c r="HM308" s="20"/>
      <c r="HN308" s="20"/>
      <c r="HO308" s="20"/>
      <c r="HP308" s="20"/>
      <c r="HQ308" s="20"/>
      <c r="HR308" s="20"/>
      <c r="HS308" s="20"/>
      <c r="HT308" s="20"/>
      <c r="HU308" s="20"/>
      <c r="HV308" s="20"/>
      <c r="HW308" s="20"/>
      <c r="HX308" s="20"/>
      <c r="HY308" s="20"/>
      <c r="HZ308" s="20"/>
      <c r="IA308" s="20"/>
      <c r="IB308" s="20"/>
      <c r="IC308" s="20"/>
      <c r="ID308" s="20"/>
      <c r="IE308" s="20"/>
      <c r="IF308" s="20"/>
      <c r="IG308" s="20"/>
      <c r="IH308" s="20"/>
      <c r="II308" s="20"/>
      <c r="IJ308" s="20"/>
      <c r="IK308" s="20"/>
      <c r="IL308" s="20"/>
      <c r="IM308" s="20"/>
      <c r="IN308" s="20"/>
      <c r="IO308" s="20"/>
      <c r="IP308" s="20"/>
      <c r="IQ308" s="20"/>
      <c r="IR308" s="20"/>
      <c r="IS308" s="20"/>
      <c r="IT308" s="20"/>
      <c r="IU308" s="20"/>
    </row>
    <row r="309" spans="1:255" ht="24" x14ac:dyDescent="0.2">
      <c r="A309" s="97" t="s">
        <v>164</v>
      </c>
      <c r="B309" s="98" t="s">
        <v>35</v>
      </c>
      <c r="C309" s="99" t="s">
        <v>419</v>
      </c>
      <c r="D309" s="100" t="s">
        <v>37</v>
      </c>
      <c r="E309" s="101">
        <v>21</v>
      </c>
      <c r="F309" s="102">
        <v>4347.3900000000003</v>
      </c>
      <c r="G309" s="65"/>
      <c r="H309" s="102">
        <v>4347.3900000000003</v>
      </c>
      <c r="I309" s="103">
        <v>14893.18</v>
      </c>
      <c r="J309" s="66">
        <v>6.13</v>
      </c>
      <c r="K309" s="104">
        <v>91295.19</v>
      </c>
      <c r="L309" s="20"/>
      <c r="M309" s="20"/>
      <c r="N309" s="20"/>
      <c r="O309" s="20"/>
      <c r="P309" s="20"/>
      <c r="Q309" s="20"/>
      <c r="R309" s="20"/>
      <c r="S309" s="20"/>
      <c r="T309" s="20">
        <v>14893.18</v>
      </c>
      <c r="U309" s="20">
        <v>91295.19</v>
      </c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>
        <v>3</v>
      </c>
      <c r="CW309" s="20"/>
      <c r="CX309" s="20"/>
      <c r="CY309" s="20"/>
      <c r="CZ309" s="20"/>
      <c r="DA309" s="20"/>
      <c r="DB309" s="20"/>
      <c r="DC309" s="20"/>
      <c r="DD309" s="20"/>
      <c r="DE309" s="20"/>
      <c r="DF309" s="20">
        <v>91295.19</v>
      </c>
      <c r="DG309" s="20"/>
      <c r="DH309" s="20"/>
      <c r="DI309" s="20"/>
      <c r="DJ309" s="20"/>
      <c r="DK309" s="20"/>
      <c r="DL309" s="20"/>
      <c r="DM309" s="20"/>
      <c r="DN309" s="20">
        <v>14893.18</v>
      </c>
      <c r="DO309" s="20"/>
      <c r="DP309" s="20">
        <v>91295.19</v>
      </c>
      <c r="DQ309" s="20"/>
      <c r="DR309" s="20"/>
      <c r="DS309" s="20"/>
      <c r="DT309" s="20"/>
      <c r="DU309" s="20"/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X309" s="20"/>
      <c r="EY309" s="20"/>
      <c r="EZ309" s="20"/>
      <c r="FA309" s="20"/>
      <c r="FB309" s="20"/>
      <c r="FC309" s="20"/>
      <c r="FD309" s="20"/>
      <c r="FE309" s="20"/>
      <c r="FF309" s="20"/>
      <c r="FG309" s="20"/>
      <c r="FH309" s="20"/>
      <c r="FI309" s="20"/>
      <c r="FJ309" s="20"/>
      <c r="FK309" s="20"/>
      <c r="FL309" s="20"/>
      <c r="FM309" s="20"/>
      <c r="FN309" s="20"/>
      <c r="FO309" s="20"/>
      <c r="FP309" s="20"/>
      <c r="FQ309" s="20"/>
      <c r="FR309" s="20"/>
      <c r="FS309" s="20"/>
      <c r="FT309" s="20"/>
      <c r="FU309" s="20"/>
      <c r="FV309" s="20"/>
      <c r="FW309" s="20"/>
      <c r="FX309" s="20"/>
      <c r="FY309" s="20"/>
      <c r="FZ309" s="20"/>
      <c r="GA309" s="20"/>
      <c r="GB309" s="20"/>
      <c r="GC309" s="20"/>
      <c r="GD309" s="20"/>
      <c r="GE309" s="20"/>
      <c r="GF309" s="20"/>
      <c r="GG309" s="20"/>
      <c r="GH309" s="20"/>
      <c r="GI309" s="20"/>
      <c r="GJ309" s="20"/>
      <c r="GK309" s="20"/>
      <c r="GL309" s="20"/>
      <c r="GM309" s="20"/>
      <c r="GN309" s="20">
        <v>14893.18</v>
      </c>
      <c r="GO309" s="20"/>
      <c r="GP309" s="20">
        <v>14893.18</v>
      </c>
      <c r="GQ309" s="20"/>
      <c r="GR309" s="20"/>
      <c r="GS309" s="20"/>
      <c r="GT309" s="20">
        <v>14893.18</v>
      </c>
      <c r="GU309" s="20"/>
      <c r="GV309" s="20">
        <v>14893.18</v>
      </c>
      <c r="GW309" s="20"/>
      <c r="GX309" s="20"/>
      <c r="GY309" s="20"/>
      <c r="GZ309" s="20"/>
      <c r="HA309" s="20"/>
      <c r="HB309" s="20"/>
      <c r="HC309" s="20"/>
      <c r="HD309" s="20">
        <v>14893.18</v>
      </c>
      <c r="HE309" s="20"/>
      <c r="HF309" s="20"/>
      <c r="HG309" s="20"/>
      <c r="HH309" s="20"/>
      <c r="HI309" s="20"/>
      <c r="HJ309" s="20"/>
      <c r="HK309" s="20"/>
      <c r="HL309" s="20"/>
      <c r="HM309" s="20"/>
      <c r="HN309" s="20"/>
      <c r="HO309" s="20"/>
      <c r="HP309" s="20"/>
      <c r="HQ309" s="20"/>
      <c r="HR309" s="20">
        <v>14893.18</v>
      </c>
      <c r="HS309" s="20"/>
      <c r="HT309" s="20"/>
      <c r="HU309" s="20"/>
      <c r="HV309" s="20"/>
      <c r="HW309" s="20"/>
      <c r="HX309" s="20"/>
      <c r="HY309" s="20"/>
      <c r="HZ309" s="20">
        <v>14893.18</v>
      </c>
      <c r="IA309" s="20"/>
      <c r="IB309" s="20"/>
      <c r="IC309" s="20"/>
      <c r="ID309" s="20"/>
      <c r="IE309" s="20"/>
      <c r="IF309" s="20"/>
      <c r="IG309" s="20"/>
      <c r="IH309" s="20"/>
      <c r="II309" s="20"/>
      <c r="IJ309" s="20"/>
      <c r="IK309" s="20"/>
      <c r="IL309" s="20"/>
      <c r="IM309" s="20"/>
      <c r="IN309" s="20"/>
      <c r="IO309" s="20"/>
      <c r="IP309" s="20"/>
      <c r="IQ309" s="20"/>
      <c r="IR309" s="20"/>
      <c r="IS309" s="20"/>
      <c r="IT309" s="20"/>
      <c r="IU309" s="20"/>
    </row>
    <row r="310" spans="1:255" x14ac:dyDescent="0.2">
      <c r="A310" s="89"/>
      <c r="B310" s="96" t="s">
        <v>415</v>
      </c>
      <c r="C310" s="96" t="s">
        <v>420</v>
      </c>
      <c r="D310" s="29"/>
      <c r="E310" s="29"/>
      <c r="F310" s="29"/>
      <c r="G310" s="29"/>
      <c r="H310" s="29"/>
      <c r="I310" s="29"/>
      <c r="J310" s="29"/>
      <c r="K310" s="90"/>
    </row>
    <row r="311" spans="1:255" ht="13.5" thickBot="1" x14ac:dyDescent="0.25">
      <c r="A311" s="107"/>
      <c r="B311" s="108"/>
      <c r="C311" s="108" t="s">
        <v>417</v>
      </c>
      <c r="D311" s="108"/>
      <c r="E311" s="108"/>
      <c r="F311" s="108"/>
      <c r="G311" s="108"/>
      <c r="H311" s="221">
        <v>14893.18</v>
      </c>
      <c r="I311" s="222"/>
      <c r="J311" s="221">
        <v>91295.19</v>
      </c>
      <c r="K311" s="223"/>
      <c r="L311" s="95"/>
      <c r="M311" s="95"/>
      <c r="N311" s="95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0"/>
      <c r="DL311" s="20"/>
      <c r="DM311" s="20"/>
      <c r="DN311" s="20"/>
      <c r="DO311" s="20"/>
      <c r="DP311" s="20"/>
      <c r="DQ311" s="20"/>
      <c r="DR311" s="20"/>
      <c r="DS311" s="20"/>
      <c r="DT311" s="20"/>
      <c r="DU311" s="20"/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X311" s="20"/>
      <c r="EY311" s="20"/>
      <c r="EZ311" s="20"/>
      <c r="FA311" s="20"/>
      <c r="FB311" s="20"/>
      <c r="FC311" s="20"/>
      <c r="FD311" s="20"/>
      <c r="FE311" s="20"/>
      <c r="FF311" s="20"/>
      <c r="FG311" s="20"/>
      <c r="FH311" s="20"/>
      <c r="FI311" s="20"/>
      <c r="FJ311" s="20"/>
      <c r="FK311" s="20"/>
      <c r="FL311" s="20"/>
      <c r="FM311" s="20"/>
      <c r="FN311" s="20"/>
      <c r="FO311" s="20"/>
      <c r="FP311" s="20"/>
      <c r="FQ311" s="20"/>
      <c r="FR311" s="20"/>
      <c r="FS311" s="20"/>
      <c r="FT311" s="20"/>
      <c r="FU311" s="20"/>
      <c r="FV311" s="20"/>
      <c r="FW311" s="20"/>
      <c r="FX311" s="20"/>
      <c r="FY311" s="20"/>
      <c r="FZ311" s="20"/>
      <c r="GA311" s="20"/>
      <c r="GB311" s="20"/>
      <c r="GC311" s="20"/>
      <c r="GD311" s="20"/>
      <c r="GE311" s="20"/>
      <c r="GF311" s="20"/>
      <c r="GG311" s="20"/>
      <c r="GH311" s="20"/>
      <c r="GI311" s="20"/>
      <c r="GJ311" s="20"/>
      <c r="GK311" s="20"/>
      <c r="GL311" s="20"/>
      <c r="GM311" s="20"/>
      <c r="GN311" s="20"/>
      <c r="GO311" s="20"/>
      <c r="GP311" s="20"/>
      <c r="GQ311" s="20"/>
      <c r="GR311" s="20"/>
      <c r="GS311" s="20"/>
      <c r="GT311" s="20"/>
      <c r="GU311" s="20"/>
      <c r="GV311" s="20"/>
      <c r="GW311" s="20"/>
      <c r="GX311" s="20"/>
      <c r="GY311" s="20"/>
      <c r="GZ311" s="20"/>
      <c r="HA311" s="20"/>
      <c r="HB311" s="20"/>
      <c r="HC311" s="20"/>
      <c r="HD311" s="20"/>
      <c r="HE311" s="20"/>
      <c r="HF311" s="20"/>
      <c r="HG311" s="20"/>
      <c r="HH311" s="20"/>
      <c r="HI311" s="20"/>
      <c r="HJ311" s="20"/>
      <c r="HK311" s="20"/>
      <c r="HL311" s="20"/>
      <c r="HM311" s="20"/>
      <c r="HN311" s="20"/>
      <c r="HO311" s="20"/>
      <c r="HP311" s="20"/>
      <c r="HQ311" s="20"/>
      <c r="HR311" s="20"/>
      <c r="HS311" s="20"/>
      <c r="HT311" s="20"/>
      <c r="HU311" s="20"/>
      <c r="HV311" s="20"/>
      <c r="HW311" s="20"/>
      <c r="HX311" s="20"/>
      <c r="HY311" s="20"/>
      <c r="HZ311" s="20"/>
      <c r="IA311" s="20"/>
      <c r="IB311" s="20"/>
      <c r="IC311" s="20"/>
      <c r="ID311" s="20"/>
      <c r="IE311" s="20"/>
      <c r="IF311" s="20"/>
      <c r="IG311" s="20"/>
      <c r="IH311" s="20"/>
      <c r="II311" s="20"/>
      <c r="IJ311" s="20"/>
      <c r="IK311" s="20"/>
      <c r="IL311" s="20"/>
      <c r="IM311" s="20"/>
      <c r="IN311" s="20"/>
      <c r="IO311" s="20"/>
      <c r="IP311" s="20"/>
      <c r="IQ311" s="20"/>
      <c r="IR311" s="20"/>
      <c r="IS311" s="20"/>
      <c r="IT311" s="20"/>
      <c r="IU311" s="20"/>
    </row>
    <row r="312" spans="1:255" x14ac:dyDescent="0.2">
      <c r="A312" s="106"/>
      <c r="B312" s="105"/>
      <c r="C312" s="105" t="s">
        <v>418</v>
      </c>
      <c r="D312" s="105"/>
      <c r="E312" s="105"/>
      <c r="F312" s="105"/>
      <c r="G312" s="105"/>
      <c r="H312" s="224">
        <v>17375.91</v>
      </c>
      <c r="I312" s="225"/>
      <c r="J312" s="224">
        <v>170220.36</v>
      </c>
      <c r="K312" s="226"/>
      <c r="O312" s="20"/>
      <c r="P312" s="20"/>
      <c r="Q312" s="20"/>
      <c r="R312" s="20">
        <v>17375.91</v>
      </c>
      <c r="S312" s="20">
        <v>170220.36</v>
      </c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0"/>
      <c r="DL312" s="20"/>
      <c r="DM312" s="20"/>
      <c r="DN312" s="20"/>
      <c r="DO312" s="20"/>
      <c r="DP312" s="20"/>
      <c r="DQ312" s="20"/>
      <c r="DR312" s="20"/>
      <c r="DS312" s="20"/>
      <c r="DT312" s="20"/>
      <c r="DU312" s="20"/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X312" s="20"/>
      <c r="EY312" s="20"/>
      <c r="EZ312" s="20"/>
      <c r="FA312" s="20"/>
      <c r="FB312" s="20"/>
      <c r="FC312" s="20"/>
      <c r="FD312" s="20"/>
      <c r="FE312" s="20"/>
      <c r="FF312" s="20"/>
      <c r="FG312" s="20"/>
      <c r="FH312" s="20"/>
      <c r="FI312" s="20"/>
      <c r="FJ312" s="20"/>
      <c r="FK312" s="20"/>
      <c r="FL312" s="20"/>
      <c r="FM312" s="20"/>
      <c r="FN312" s="20"/>
      <c r="FO312" s="20"/>
      <c r="FP312" s="20"/>
      <c r="FQ312" s="20"/>
      <c r="FR312" s="20"/>
      <c r="FS312" s="20"/>
      <c r="FT312" s="20"/>
      <c r="FU312" s="20"/>
      <c r="FV312" s="20"/>
      <c r="FW312" s="20"/>
      <c r="FX312" s="20"/>
      <c r="FY312" s="20"/>
      <c r="FZ312" s="20"/>
      <c r="GA312" s="20"/>
      <c r="GB312" s="20"/>
      <c r="GC312" s="20"/>
      <c r="GD312" s="20"/>
      <c r="GE312" s="20"/>
      <c r="GF312" s="20"/>
      <c r="GG312" s="20"/>
      <c r="GH312" s="20"/>
      <c r="GI312" s="20"/>
      <c r="GJ312" s="20"/>
      <c r="GK312" s="20"/>
      <c r="GL312" s="20"/>
      <c r="GM312" s="20"/>
      <c r="GN312" s="20"/>
      <c r="GO312" s="20"/>
      <c r="GP312" s="20"/>
      <c r="GQ312" s="20"/>
      <c r="GR312" s="20"/>
      <c r="GS312" s="20"/>
      <c r="GT312" s="20"/>
      <c r="GU312" s="20"/>
      <c r="GV312" s="20"/>
      <c r="GW312" s="20"/>
      <c r="GX312" s="20"/>
      <c r="GY312" s="20"/>
      <c r="GZ312" s="20"/>
      <c r="HA312" s="20">
        <v>17375.91</v>
      </c>
      <c r="HB312" s="20"/>
      <c r="HC312" s="20"/>
      <c r="HD312" s="20"/>
      <c r="HE312" s="20"/>
      <c r="HF312" s="20"/>
      <c r="HG312" s="20"/>
      <c r="HH312" s="20"/>
      <c r="HI312" s="20"/>
      <c r="HJ312" s="20"/>
      <c r="HK312" s="20"/>
      <c r="HL312" s="20"/>
      <c r="HM312" s="20"/>
      <c r="HN312" s="20"/>
      <c r="HO312" s="20"/>
      <c r="HP312" s="20"/>
      <c r="HQ312" s="20"/>
      <c r="HR312" s="20"/>
      <c r="HS312" s="20"/>
      <c r="HT312" s="20"/>
      <c r="HU312" s="20"/>
      <c r="HV312" s="20"/>
      <c r="HW312" s="20"/>
      <c r="HX312" s="20"/>
      <c r="HY312" s="20"/>
      <c r="HZ312" s="20"/>
      <c r="IA312" s="20"/>
      <c r="IB312" s="20"/>
      <c r="IC312" s="20"/>
      <c r="ID312" s="20"/>
      <c r="IE312" s="20"/>
      <c r="IF312" s="20"/>
      <c r="IG312" s="20"/>
      <c r="IH312" s="20"/>
      <c r="II312" s="20"/>
      <c r="IJ312" s="20"/>
      <c r="IK312" s="20"/>
      <c r="IL312" s="20"/>
      <c r="IM312" s="20"/>
      <c r="IN312" s="20"/>
      <c r="IO312" s="20"/>
      <c r="IP312" s="20"/>
      <c r="IQ312" s="20"/>
      <c r="IR312" s="20"/>
      <c r="IS312" s="20"/>
      <c r="IT312" s="20"/>
      <c r="IU312" s="20"/>
    </row>
    <row r="313" spans="1:255" x14ac:dyDescent="0.2">
      <c r="A313" s="70"/>
      <c r="B313" s="69"/>
      <c r="C313" s="69"/>
      <c r="D313" s="69"/>
      <c r="E313" s="69"/>
      <c r="F313" s="69"/>
      <c r="G313" s="69"/>
      <c r="H313" s="218"/>
      <c r="I313" s="219"/>
      <c r="J313" s="218"/>
      <c r="K313" s="220"/>
    </row>
    <row r="314" spans="1:255" ht="47.25" x14ac:dyDescent="0.2">
      <c r="A314" s="109">
        <v>10</v>
      </c>
      <c r="B314" s="116" t="s">
        <v>51</v>
      </c>
      <c r="C314" s="110" t="s">
        <v>421</v>
      </c>
      <c r="D314" s="111" t="s">
        <v>23</v>
      </c>
      <c r="E314" s="112">
        <v>168</v>
      </c>
      <c r="F314" s="113">
        <v>45.75</v>
      </c>
      <c r="G314" s="117" t="s">
        <v>6</v>
      </c>
      <c r="H314" s="113"/>
      <c r="I314" s="114">
        <v>5264.33</v>
      </c>
      <c r="J314" s="92"/>
      <c r="K314" s="115">
        <v>170534.13</v>
      </c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0"/>
      <c r="DL314" s="20"/>
      <c r="DM314" s="20"/>
      <c r="DN314" s="20"/>
      <c r="DO314" s="20"/>
      <c r="DP314" s="20"/>
      <c r="DQ314" s="20"/>
      <c r="DR314" s="20"/>
      <c r="DS314" s="20"/>
      <c r="DT314" s="20"/>
      <c r="DU314" s="20"/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X314" s="20"/>
      <c r="EY314" s="20"/>
      <c r="EZ314" s="20"/>
      <c r="FA314" s="20"/>
      <c r="FB314" s="20"/>
      <c r="FC314" s="20"/>
      <c r="FD314" s="20"/>
      <c r="FE314" s="20"/>
      <c r="FF314" s="20"/>
      <c r="FG314" s="20"/>
      <c r="FH314" s="20"/>
      <c r="FI314" s="20"/>
      <c r="FJ314" s="20"/>
      <c r="FK314" s="20"/>
      <c r="FL314" s="20"/>
      <c r="FM314" s="20"/>
      <c r="FN314" s="20"/>
      <c r="FO314" s="20"/>
      <c r="FP314" s="20"/>
      <c r="FQ314" s="20"/>
      <c r="FR314" s="20"/>
      <c r="FS314" s="20"/>
      <c r="FT314" s="20"/>
      <c r="FU314" s="20"/>
      <c r="FV314" s="20"/>
      <c r="FW314" s="20"/>
      <c r="FX314" s="20"/>
      <c r="FY314" s="20"/>
      <c r="FZ314" s="20"/>
      <c r="GA314" s="20"/>
      <c r="GB314" s="20"/>
      <c r="GC314" s="20"/>
      <c r="GD314" s="20"/>
      <c r="GE314" s="20"/>
      <c r="GF314" s="20"/>
      <c r="GG314" s="20"/>
      <c r="GH314" s="20"/>
      <c r="GI314" s="20"/>
      <c r="GJ314" s="20"/>
      <c r="GK314" s="20"/>
      <c r="GL314" s="20"/>
      <c r="GM314" s="20"/>
      <c r="GN314" s="20"/>
      <c r="GO314" s="20"/>
      <c r="GP314" s="20"/>
      <c r="GQ314" s="20"/>
      <c r="GR314" s="20"/>
      <c r="GS314" s="20"/>
      <c r="GT314" s="20"/>
      <c r="GU314" s="20"/>
      <c r="GV314" s="20"/>
      <c r="GW314" s="20"/>
      <c r="GX314" s="20"/>
      <c r="GY314" s="20"/>
      <c r="GZ314" s="20"/>
      <c r="HA314" s="20"/>
      <c r="HB314" s="20"/>
      <c r="HC314" s="20"/>
      <c r="HD314" s="20"/>
      <c r="HE314" s="20"/>
      <c r="HF314" s="20"/>
      <c r="HG314" s="20"/>
      <c r="HH314" s="20"/>
      <c r="HI314" s="20"/>
      <c r="HJ314" s="20"/>
      <c r="HK314" s="20"/>
      <c r="HL314" s="20"/>
      <c r="HM314" s="20"/>
      <c r="HN314" s="20"/>
      <c r="HO314" s="20"/>
      <c r="HP314" s="20"/>
      <c r="HQ314" s="20"/>
      <c r="HR314" s="20"/>
      <c r="HS314" s="20"/>
      <c r="HT314" s="20"/>
      <c r="HU314" s="20"/>
      <c r="HV314" s="20"/>
      <c r="HW314" s="20"/>
      <c r="HX314" s="20"/>
      <c r="HY314" s="20"/>
      <c r="HZ314" s="20"/>
      <c r="IA314" s="20"/>
      <c r="IB314" s="20"/>
      <c r="IC314" s="20"/>
      <c r="ID314" s="20"/>
      <c r="IE314" s="20"/>
      <c r="IF314" s="20"/>
      <c r="IG314" s="20"/>
      <c r="IH314" s="20"/>
      <c r="II314" s="20"/>
      <c r="IJ314" s="20"/>
      <c r="IK314" s="20"/>
      <c r="IL314" s="20"/>
      <c r="IM314" s="20"/>
      <c r="IN314" s="20"/>
      <c r="IO314" s="20"/>
      <c r="IP314" s="20"/>
      <c r="IQ314" s="20"/>
      <c r="IR314" s="20"/>
      <c r="IS314" s="20"/>
      <c r="IT314" s="20"/>
      <c r="IU314" s="20"/>
    </row>
    <row r="315" spans="1:255" x14ac:dyDescent="0.2">
      <c r="A315" s="60"/>
      <c r="B315" s="61"/>
      <c r="C315" s="61" t="s">
        <v>405</v>
      </c>
      <c r="D315" s="62"/>
      <c r="E315" s="63"/>
      <c r="F315" s="64">
        <v>9.6</v>
      </c>
      <c r="G315" s="65" t="s">
        <v>26</v>
      </c>
      <c r="H315" s="64">
        <v>10.08</v>
      </c>
      <c r="I315" s="64">
        <v>1693.44</v>
      </c>
      <c r="J315" s="66">
        <v>33.39</v>
      </c>
      <c r="K315" s="67">
        <v>56543.96</v>
      </c>
      <c r="O315" s="20"/>
      <c r="P315" s="20"/>
      <c r="Q315" s="20"/>
      <c r="R315" s="20"/>
      <c r="S315" s="20"/>
      <c r="T315" s="20">
        <v>1693.44</v>
      </c>
      <c r="U315" s="20">
        <v>56543.96</v>
      </c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>
        <v>1</v>
      </c>
      <c r="CW315" s="20"/>
      <c r="CX315" s="20"/>
      <c r="CY315" s="20"/>
      <c r="CZ315" s="20"/>
      <c r="DA315" s="20"/>
      <c r="DB315" s="20"/>
      <c r="DC315" s="20"/>
      <c r="DD315" s="20"/>
      <c r="DE315" s="20"/>
      <c r="DF315" s="20"/>
      <c r="DG315" s="20">
        <v>56543.96</v>
      </c>
      <c r="DH315" s="20">
        <v>1</v>
      </c>
      <c r="DI315" s="20"/>
      <c r="DJ315" s="20"/>
      <c r="DK315" s="20"/>
      <c r="DL315" s="20"/>
      <c r="DM315" s="20"/>
      <c r="DN315" s="20"/>
      <c r="DO315" s="20"/>
      <c r="DP315" s="20"/>
      <c r="DQ315" s="20">
        <v>1693.44</v>
      </c>
      <c r="DR315" s="20"/>
      <c r="DS315" s="20">
        <v>56543.96</v>
      </c>
      <c r="DT315" s="20"/>
      <c r="DU315" s="20"/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X315" s="20"/>
      <c r="EY315" s="20"/>
      <c r="EZ315" s="20"/>
      <c r="FA315" s="20"/>
      <c r="FB315" s="20"/>
      <c r="FC315" s="20"/>
      <c r="FD315" s="20"/>
      <c r="FE315" s="20"/>
      <c r="FF315" s="20"/>
      <c r="FG315" s="20"/>
      <c r="FH315" s="20"/>
      <c r="FI315" s="20"/>
      <c r="FJ315" s="20"/>
      <c r="FK315" s="20"/>
      <c r="FL315" s="20"/>
      <c r="FM315" s="20"/>
      <c r="FN315" s="20"/>
      <c r="FO315" s="20"/>
      <c r="FP315" s="20"/>
      <c r="FQ315" s="20"/>
      <c r="FR315" s="20"/>
      <c r="FS315" s="20"/>
      <c r="FT315" s="20"/>
      <c r="FU315" s="20"/>
      <c r="FV315" s="20"/>
      <c r="FW315" s="20"/>
      <c r="FX315" s="20"/>
      <c r="FY315" s="20"/>
      <c r="FZ315" s="20"/>
      <c r="GA315" s="20"/>
      <c r="GB315" s="20"/>
      <c r="GC315" s="20"/>
      <c r="GD315" s="20"/>
      <c r="GE315" s="20"/>
      <c r="GF315" s="20"/>
      <c r="GG315" s="20"/>
      <c r="GH315" s="20"/>
      <c r="GI315" s="20"/>
      <c r="GJ315" s="20">
        <v>1693.44</v>
      </c>
      <c r="GK315" s="20">
        <v>1693.44</v>
      </c>
      <c r="GL315" s="20"/>
      <c r="GM315" s="20"/>
      <c r="GN315" s="20"/>
      <c r="GO315" s="20"/>
      <c r="GP315" s="20"/>
      <c r="GQ315" s="20"/>
      <c r="GR315" s="20"/>
      <c r="GS315" s="20"/>
      <c r="GT315" s="20"/>
      <c r="GU315" s="20"/>
      <c r="GV315" s="20"/>
      <c r="GW315" s="20"/>
      <c r="GX315" s="20"/>
      <c r="GY315" s="20"/>
      <c r="GZ315" s="20"/>
      <c r="HA315" s="20"/>
      <c r="HB315" s="20">
        <v>1693.44</v>
      </c>
      <c r="HC315" s="20"/>
      <c r="HD315" s="20"/>
      <c r="HE315" s="20"/>
      <c r="HF315" s="20">
        <v>1693.44</v>
      </c>
      <c r="HG315" s="20"/>
      <c r="HH315" s="20"/>
      <c r="HI315" s="20"/>
      <c r="HJ315" s="20"/>
      <c r="HK315" s="20"/>
      <c r="HL315" s="20">
        <v>1693.44</v>
      </c>
      <c r="HM315" s="20"/>
      <c r="HN315" s="20">
        <v>1693.44</v>
      </c>
      <c r="HO315" s="20"/>
      <c r="HP315" s="20"/>
      <c r="HQ315" s="20"/>
      <c r="HR315" s="20"/>
      <c r="HS315" s="20"/>
      <c r="HT315" s="20"/>
      <c r="HU315" s="20"/>
      <c r="HV315" s="20"/>
      <c r="HW315" s="20"/>
      <c r="HX315" s="20">
        <v>1693.44</v>
      </c>
      <c r="HY315" s="20"/>
      <c r="HZ315" s="20"/>
      <c r="IA315" s="20"/>
      <c r="IB315" s="20"/>
      <c r="IC315" s="20"/>
      <c r="ID315" s="20"/>
      <c r="IE315" s="20"/>
      <c r="IF315" s="20"/>
      <c r="IG315" s="20"/>
      <c r="IH315" s="20"/>
      <c r="II315" s="20"/>
      <c r="IJ315" s="20"/>
      <c r="IK315" s="20"/>
      <c r="IL315" s="20"/>
      <c r="IM315" s="20"/>
      <c r="IN315" s="20"/>
      <c r="IO315" s="20"/>
      <c r="IP315" s="20"/>
      <c r="IQ315" s="20"/>
      <c r="IR315" s="20"/>
      <c r="IS315" s="20"/>
      <c r="IT315" s="20"/>
      <c r="IU315" s="20"/>
    </row>
    <row r="316" spans="1:255" x14ac:dyDescent="0.2">
      <c r="A316" s="71"/>
      <c r="B316" s="72"/>
      <c r="C316" s="72" t="s">
        <v>406</v>
      </c>
      <c r="D316" s="73"/>
      <c r="E316" s="74"/>
      <c r="F316" s="75">
        <v>1.47</v>
      </c>
      <c r="G316" s="76" t="s">
        <v>26</v>
      </c>
      <c r="H316" s="75">
        <v>1.55</v>
      </c>
      <c r="I316" s="75">
        <v>260.39999999999998</v>
      </c>
      <c r="J316" s="77">
        <v>13.26</v>
      </c>
      <c r="K316" s="78">
        <v>3452.9</v>
      </c>
      <c r="O316" s="20"/>
      <c r="P316" s="20"/>
      <c r="Q316" s="20"/>
      <c r="R316" s="20"/>
      <c r="S316" s="20"/>
      <c r="T316" s="20">
        <v>260.39999999999998</v>
      </c>
      <c r="U316" s="20">
        <v>3452.9</v>
      </c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>
        <v>1</v>
      </c>
      <c r="CW316" s="20"/>
      <c r="CX316" s="20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0"/>
      <c r="DL316" s="20"/>
      <c r="DM316" s="20"/>
      <c r="DN316" s="20"/>
      <c r="DO316" s="20"/>
      <c r="DP316" s="20"/>
      <c r="DQ316" s="20">
        <v>260.39999999999998</v>
      </c>
      <c r="DR316" s="20"/>
      <c r="DS316" s="20">
        <v>3452.9</v>
      </c>
      <c r="DT316" s="20"/>
      <c r="DU316" s="20"/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X316" s="20"/>
      <c r="EY316" s="20"/>
      <c r="EZ316" s="20"/>
      <c r="FA316" s="20"/>
      <c r="FB316" s="20"/>
      <c r="FC316" s="20"/>
      <c r="FD316" s="20"/>
      <c r="FE316" s="20"/>
      <c r="FF316" s="20"/>
      <c r="FG316" s="20"/>
      <c r="FH316" s="20"/>
      <c r="FI316" s="20"/>
      <c r="FJ316" s="20"/>
      <c r="FK316" s="20"/>
      <c r="FL316" s="20"/>
      <c r="FM316" s="20"/>
      <c r="FN316" s="20"/>
      <c r="FO316" s="20"/>
      <c r="FP316" s="20"/>
      <c r="FQ316" s="20"/>
      <c r="FR316" s="20"/>
      <c r="FS316" s="20"/>
      <c r="FT316" s="20"/>
      <c r="FU316" s="20"/>
      <c r="FV316" s="20"/>
      <c r="FW316" s="20"/>
      <c r="FX316" s="20"/>
      <c r="FY316" s="20"/>
      <c r="FZ316" s="20"/>
      <c r="GA316" s="20"/>
      <c r="GB316" s="20"/>
      <c r="GC316" s="20"/>
      <c r="GD316" s="20"/>
      <c r="GE316" s="20"/>
      <c r="GF316" s="20"/>
      <c r="GG316" s="20"/>
      <c r="GH316" s="20"/>
      <c r="GI316" s="20"/>
      <c r="GJ316" s="20">
        <v>260.39999999999998</v>
      </c>
      <c r="GK316" s="20"/>
      <c r="GL316" s="20">
        <v>260.39999999999998</v>
      </c>
      <c r="GM316" s="20"/>
      <c r="GN316" s="20"/>
      <c r="GO316" s="20"/>
      <c r="GP316" s="20"/>
      <c r="GQ316" s="20"/>
      <c r="GR316" s="20"/>
      <c r="GS316" s="20"/>
      <c r="GT316" s="20"/>
      <c r="GU316" s="20"/>
      <c r="GV316" s="20"/>
      <c r="GW316" s="20"/>
      <c r="GX316" s="20"/>
      <c r="GY316" s="20"/>
      <c r="GZ316" s="20"/>
      <c r="HA316" s="20"/>
      <c r="HB316" s="20">
        <v>260.39999999999998</v>
      </c>
      <c r="HC316" s="20"/>
      <c r="HD316" s="20"/>
      <c r="HE316" s="20"/>
      <c r="HF316" s="20">
        <v>260.39999999999998</v>
      </c>
      <c r="HG316" s="20"/>
      <c r="HH316" s="20"/>
      <c r="HI316" s="20"/>
      <c r="HJ316" s="20"/>
      <c r="HK316" s="20"/>
      <c r="HL316" s="20">
        <v>260.39999999999998</v>
      </c>
      <c r="HM316" s="20"/>
      <c r="HN316" s="20">
        <v>260.39999999999998</v>
      </c>
      <c r="HO316" s="20"/>
      <c r="HP316" s="20"/>
      <c r="HQ316" s="20"/>
      <c r="HR316" s="20"/>
      <c r="HS316" s="20"/>
      <c r="HT316" s="20"/>
      <c r="HU316" s="20"/>
      <c r="HV316" s="20"/>
      <c r="HW316" s="20"/>
      <c r="HX316" s="20"/>
      <c r="HY316" s="20"/>
      <c r="HZ316" s="20"/>
      <c r="IA316" s="20"/>
      <c r="IB316" s="20"/>
      <c r="IC316" s="20"/>
      <c r="ID316" s="20"/>
      <c r="IE316" s="20"/>
      <c r="IF316" s="20"/>
      <c r="IG316" s="20"/>
      <c r="IH316" s="20"/>
      <c r="II316" s="20"/>
      <c r="IJ316" s="20"/>
      <c r="IK316" s="20"/>
      <c r="IL316" s="20"/>
      <c r="IM316" s="20"/>
      <c r="IN316" s="20"/>
      <c r="IO316" s="20"/>
      <c r="IP316" s="20"/>
      <c r="IQ316" s="20"/>
      <c r="IR316" s="20"/>
      <c r="IS316" s="20"/>
      <c r="IT316" s="20"/>
      <c r="IU316" s="20"/>
    </row>
    <row r="317" spans="1:255" x14ac:dyDescent="0.2">
      <c r="A317" s="71"/>
      <c r="B317" s="72"/>
      <c r="C317" s="72" t="s">
        <v>407</v>
      </c>
      <c r="D317" s="73"/>
      <c r="E317" s="74"/>
      <c r="F317" s="75">
        <v>0.12</v>
      </c>
      <c r="G317" s="76" t="s">
        <v>26</v>
      </c>
      <c r="H317" s="75">
        <v>0.13</v>
      </c>
      <c r="I317" s="75">
        <v>21.84</v>
      </c>
      <c r="J317" s="77">
        <v>33.39</v>
      </c>
      <c r="K317" s="78">
        <v>729.24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0"/>
      <c r="DL317" s="20"/>
      <c r="DM317" s="20"/>
      <c r="DN317" s="20"/>
      <c r="DO317" s="20"/>
      <c r="DP317" s="20"/>
      <c r="DQ317" s="20"/>
      <c r="DR317" s="20"/>
      <c r="DS317" s="20"/>
      <c r="DT317" s="20"/>
      <c r="DU317" s="20"/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X317" s="20"/>
      <c r="EY317" s="20"/>
      <c r="EZ317" s="20"/>
      <c r="FA317" s="20"/>
      <c r="FB317" s="20"/>
      <c r="FC317" s="20"/>
      <c r="FD317" s="20"/>
      <c r="FE317" s="20"/>
      <c r="FF317" s="20"/>
      <c r="FG317" s="20"/>
      <c r="FH317" s="20"/>
      <c r="FI317" s="20"/>
      <c r="FJ317" s="20"/>
      <c r="FK317" s="20"/>
      <c r="FL317" s="20"/>
      <c r="FM317" s="20"/>
      <c r="FN317" s="20"/>
      <c r="FO317" s="20"/>
      <c r="FP317" s="20"/>
      <c r="FQ317" s="20"/>
      <c r="FR317" s="20"/>
      <c r="FS317" s="20"/>
      <c r="FT317" s="20"/>
      <c r="FU317" s="20"/>
      <c r="FV317" s="20"/>
      <c r="FW317" s="20"/>
      <c r="FX317" s="20"/>
      <c r="FY317" s="20"/>
      <c r="FZ317" s="20"/>
      <c r="GA317" s="20"/>
      <c r="GB317" s="20"/>
      <c r="GC317" s="20"/>
      <c r="GD317" s="20"/>
      <c r="GE317" s="20"/>
      <c r="GF317" s="20"/>
      <c r="GG317" s="20"/>
      <c r="GH317" s="20"/>
      <c r="GI317" s="20"/>
      <c r="GJ317" s="20"/>
      <c r="GK317" s="20"/>
      <c r="GL317" s="20"/>
      <c r="GM317" s="20">
        <v>21.84</v>
      </c>
      <c r="GN317" s="20"/>
      <c r="GO317" s="20"/>
      <c r="GP317" s="20"/>
      <c r="GQ317" s="20"/>
      <c r="GR317" s="20"/>
      <c r="GS317" s="20"/>
      <c r="GT317" s="20"/>
      <c r="GU317" s="20"/>
      <c r="GV317" s="20"/>
      <c r="GW317" s="20"/>
      <c r="GX317" s="20"/>
      <c r="GY317" s="20"/>
      <c r="GZ317" s="20"/>
      <c r="HA317" s="20"/>
      <c r="HB317" s="20"/>
      <c r="HC317" s="20"/>
      <c r="HD317" s="20"/>
      <c r="HE317" s="20"/>
      <c r="HF317" s="20"/>
      <c r="HG317" s="20"/>
      <c r="HH317" s="20"/>
      <c r="HI317" s="20"/>
      <c r="HJ317" s="20"/>
      <c r="HK317" s="20"/>
      <c r="HL317" s="20"/>
      <c r="HM317" s="20"/>
      <c r="HN317" s="20"/>
      <c r="HO317" s="20"/>
      <c r="HP317" s="20"/>
      <c r="HQ317" s="20"/>
      <c r="HR317" s="20"/>
      <c r="HS317" s="20"/>
      <c r="HT317" s="20"/>
      <c r="HU317" s="20"/>
      <c r="HV317" s="20"/>
      <c r="HW317" s="20"/>
      <c r="HX317" s="20">
        <v>21.84</v>
      </c>
      <c r="HY317" s="20"/>
      <c r="HZ317" s="20"/>
      <c r="IA317" s="20"/>
      <c r="IB317" s="20"/>
      <c r="IC317" s="20"/>
      <c r="ID317" s="20"/>
      <c r="IE317" s="20"/>
      <c r="IF317" s="20"/>
      <c r="IG317" s="20"/>
      <c r="IH317" s="20"/>
      <c r="II317" s="20"/>
      <c r="IJ317" s="20"/>
      <c r="IK317" s="20"/>
      <c r="IL317" s="20"/>
      <c r="IM317" s="20"/>
      <c r="IN317" s="20"/>
      <c r="IO317" s="20"/>
      <c r="IP317" s="20"/>
      <c r="IQ317" s="20"/>
      <c r="IR317" s="20"/>
      <c r="IS317" s="20"/>
      <c r="IT317" s="20"/>
      <c r="IU317" s="20"/>
    </row>
    <row r="318" spans="1:255" x14ac:dyDescent="0.2">
      <c r="A318" s="71"/>
      <c r="B318" s="72"/>
      <c r="C318" s="72" t="s">
        <v>408</v>
      </c>
      <c r="D318" s="73"/>
      <c r="E318" s="74"/>
      <c r="F318" s="75">
        <v>34.68</v>
      </c>
      <c r="G318" s="76"/>
      <c r="H318" s="75">
        <v>34.68</v>
      </c>
      <c r="I318" s="75">
        <v>5826.24</v>
      </c>
      <c r="J318" s="77">
        <v>9.11</v>
      </c>
      <c r="K318" s="78">
        <v>53077.05</v>
      </c>
      <c r="O318" s="20"/>
      <c r="P318" s="20"/>
      <c r="Q318" s="20"/>
      <c r="R318" s="20"/>
      <c r="S318" s="20"/>
      <c r="T318" s="20">
        <v>5826.24</v>
      </c>
      <c r="U318" s="20">
        <v>53077.05</v>
      </c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>
        <v>1</v>
      </c>
      <c r="CW318" s="20"/>
      <c r="CX318" s="20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0">
        <v>5826.24</v>
      </c>
      <c r="DL318" s="20"/>
      <c r="DM318" s="20">
        <v>53077.05</v>
      </c>
      <c r="DN318" s="20"/>
      <c r="DO318" s="20"/>
      <c r="DP318" s="20"/>
      <c r="DQ318" s="20"/>
      <c r="DR318" s="20"/>
      <c r="DS318" s="20"/>
      <c r="DT318" s="20"/>
      <c r="DU318" s="20"/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X318" s="20"/>
      <c r="EY318" s="20"/>
      <c r="EZ318" s="20"/>
      <c r="FA318" s="20"/>
      <c r="FB318" s="20"/>
      <c r="FC318" s="20"/>
      <c r="FD318" s="20"/>
      <c r="FE318" s="20"/>
      <c r="FF318" s="20"/>
      <c r="FG318" s="20"/>
      <c r="FH318" s="20"/>
      <c r="FI318" s="20"/>
      <c r="FJ318" s="20"/>
      <c r="FK318" s="20"/>
      <c r="FL318" s="20"/>
      <c r="FM318" s="20"/>
      <c r="FN318" s="20"/>
      <c r="FO318" s="20"/>
      <c r="FP318" s="20"/>
      <c r="FQ318" s="20"/>
      <c r="FR318" s="20"/>
      <c r="FS318" s="20"/>
      <c r="FT318" s="20"/>
      <c r="FU318" s="20"/>
      <c r="FV318" s="20"/>
      <c r="FW318" s="20"/>
      <c r="FX318" s="20"/>
      <c r="FY318" s="20"/>
      <c r="FZ318" s="20"/>
      <c r="GA318" s="20"/>
      <c r="GB318" s="20"/>
      <c r="GC318" s="20"/>
      <c r="GD318" s="20"/>
      <c r="GE318" s="20"/>
      <c r="GF318" s="20"/>
      <c r="GG318" s="20"/>
      <c r="GH318" s="20"/>
      <c r="GI318" s="20"/>
      <c r="GJ318" s="20">
        <v>5826.24</v>
      </c>
      <c r="GK318" s="20"/>
      <c r="GL318" s="20"/>
      <c r="GM318" s="20"/>
      <c r="GN318" s="20">
        <v>5826.24</v>
      </c>
      <c r="GO318" s="20"/>
      <c r="GP318" s="20">
        <v>5826.24</v>
      </c>
      <c r="GQ318" s="20">
        <v>5826.24</v>
      </c>
      <c r="GR318" s="20"/>
      <c r="GS318" s="20">
        <v>5826.24</v>
      </c>
      <c r="GT318" s="20"/>
      <c r="GU318" s="20"/>
      <c r="GV318" s="20"/>
      <c r="GW318" s="20">
        <v>0</v>
      </c>
      <c r="GX318" s="20">
        <v>0</v>
      </c>
      <c r="GY318" s="20"/>
      <c r="GZ318" s="20"/>
      <c r="HA318" s="20"/>
      <c r="HB318" s="20">
        <v>5826.24</v>
      </c>
      <c r="HC318" s="20"/>
      <c r="HD318" s="20"/>
      <c r="HE318" s="20"/>
      <c r="HF318" s="20">
        <v>5826.24</v>
      </c>
      <c r="HG318" s="20"/>
      <c r="HH318" s="20"/>
      <c r="HI318" s="20"/>
      <c r="HJ318" s="20"/>
      <c r="HK318" s="20"/>
      <c r="HL318" s="20">
        <v>5826.24</v>
      </c>
      <c r="HM318" s="20"/>
      <c r="HN318" s="20">
        <v>5826.24</v>
      </c>
      <c r="HO318" s="20"/>
      <c r="HP318" s="20"/>
      <c r="HQ318" s="20"/>
      <c r="HR318" s="20"/>
      <c r="HS318" s="20"/>
      <c r="HT318" s="20"/>
      <c r="HU318" s="20"/>
      <c r="HV318" s="20"/>
      <c r="HW318" s="20"/>
      <c r="HX318" s="20"/>
      <c r="HY318" s="20"/>
      <c r="HZ318" s="20"/>
      <c r="IA318" s="20"/>
      <c r="IB318" s="20"/>
      <c r="IC318" s="20"/>
      <c r="ID318" s="20"/>
      <c r="IE318" s="20"/>
      <c r="IF318" s="20"/>
      <c r="IG318" s="20"/>
      <c r="IH318" s="20"/>
      <c r="II318" s="20"/>
      <c r="IJ318" s="20"/>
      <c r="IK318" s="20"/>
      <c r="IL318" s="20"/>
      <c r="IM318" s="20"/>
      <c r="IN318" s="20"/>
      <c r="IO318" s="20"/>
      <c r="IP318" s="20"/>
      <c r="IQ318" s="20"/>
      <c r="IR318" s="20"/>
      <c r="IS318" s="20"/>
      <c r="IT318" s="20"/>
      <c r="IU318" s="20"/>
    </row>
    <row r="319" spans="1:255" x14ac:dyDescent="0.2">
      <c r="A319" s="79"/>
      <c r="B319" s="80"/>
      <c r="C319" s="80" t="s">
        <v>409</v>
      </c>
      <c r="D319" s="81"/>
      <c r="E319" s="82">
        <v>121</v>
      </c>
      <c r="F319" s="83" t="s">
        <v>410</v>
      </c>
      <c r="G319" s="84"/>
      <c r="H319" s="85">
        <v>12.35</v>
      </c>
      <c r="I319" s="85">
        <v>2075.4899999999998</v>
      </c>
      <c r="J319" s="87">
        <v>1.21</v>
      </c>
      <c r="K319" s="86">
        <v>69300.570000000007</v>
      </c>
      <c r="O319" s="20"/>
      <c r="P319" s="20"/>
      <c r="Q319" s="20"/>
      <c r="R319" s="20"/>
      <c r="S319" s="20"/>
      <c r="T319" s="20">
        <v>2075.4899999999998</v>
      </c>
      <c r="U319" s="20">
        <v>69300.570000000007</v>
      </c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>
        <v>1</v>
      </c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0"/>
      <c r="DM319" s="20"/>
      <c r="DN319" s="20"/>
      <c r="DO319" s="20"/>
      <c r="DP319" s="20"/>
      <c r="DQ319" s="20">
        <v>2075.4899999999998</v>
      </c>
      <c r="DR319" s="20"/>
      <c r="DS319" s="20">
        <v>69300.570000000007</v>
      </c>
      <c r="DT319" s="20"/>
      <c r="DU319" s="20"/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20"/>
      <c r="EY319" s="20"/>
      <c r="EZ319" s="20"/>
      <c r="FA319" s="20"/>
      <c r="FB319" s="20"/>
      <c r="FC319" s="20"/>
      <c r="FD319" s="20"/>
      <c r="FE319" s="20"/>
      <c r="FF319" s="20"/>
      <c r="FG319" s="20"/>
      <c r="FH319" s="20"/>
      <c r="FI319" s="20"/>
      <c r="FJ319" s="20"/>
      <c r="FK319" s="20"/>
      <c r="FL319" s="20"/>
      <c r="FM319" s="20"/>
      <c r="FN319" s="20"/>
      <c r="FO319" s="20"/>
      <c r="FP319" s="20"/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B319" s="20"/>
      <c r="GC319" s="20"/>
      <c r="GD319" s="20"/>
      <c r="GE319" s="20"/>
      <c r="GF319" s="20"/>
      <c r="GG319" s="20"/>
      <c r="GH319" s="20"/>
      <c r="GI319" s="20"/>
      <c r="GJ319" s="20"/>
      <c r="GK319" s="20"/>
      <c r="GL319" s="20"/>
      <c r="GM319" s="20"/>
      <c r="GN319" s="20"/>
      <c r="GO319" s="20"/>
      <c r="GP319" s="20"/>
      <c r="GQ319" s="20"/>
      <c r="GR319" s="20"/>
      <c r="GS319" s="20"/>
      <c r="GT319" s="20"/>
      <c r="GU319" s="20"/>
      <c r="GV319" s="20"/>
      <c r="GW319" s="20"/>
      <c r="GX319" s="20"/>
      <c r="GY319" s="20">
        <v>2075.4899999999998</v>
      </c>
      <c r="GZ319" s="20"/>
      <c r="HA319" s="20"/>
      <c r="HB319" s="20">
        <v>2075.4899999999998</v>
      </c>
      <c r="HC319" s="20"/>
      <c r="HD319" s="20"/>
      <c r="HE319" s="20"/>
      <c r="HF319" s="20">
        <v>2075.4899999999998</v>
      </c>
      <c r="HG319" s="20"/>
      <c r="HH319" s="20"/>
      <c r="HI319" s="20"/>
      <c r="HJ319" s="20"/>
      <c r="HK319" s="20"/>
      <c r="HL319" s="20">
        <v>2075.4899999999998</v>
      </c>
      <c r="HM319" s="20"/>
      <c r="HN319" s="20">
        <v>2075.4899999999998</v>
      </c>
      <c r="HO319" s="20"/>
      <c r="HP319" s="20"/>
      <c r="HQ319" s="20"/>
      <c r="HR319" s="20"/>
      <c r="HS319" s="20"/>
      <c r="HT319" s="20"/>
      <c r="HU319" s="20"/>
      <c r="HV319" s="20"/>
      <c r="HW319" s="20"/>
      <c r="HX319" s="20"/>
      <c r="HY319" s="20"/>
      <c r="HZ319" s="20"/>
      <c r="IA319" s="20"/>
      <c r="IB319" s="20"/>
      <c r="IC319" s="20"/>
      <c r="ID319" s="20"/>
      <c r="IE319" s="20"/>
      <c r="IF319" s="20"/>
      <c r="IG319" s="20"/>
      <c r="IH319" s="20"/>
      <c r="II319" s="20"/>
      <c r="IJ319" s="20"/>
      <c r="IK319" s="20"/>
      <c r="IL319" s="20"/>
      <c r="IM319" s="20"/>
      <c r="IN319" s="20"/>
      <c r="IO319" s="20"/>
      <c r="IP319" s="20"/>
      <c r="IQ319" s="20"/>
      <c r="IR319" s="20"/>
      <c r="IS319" s="20"/>
      <c r="IT319" s="20"/>
      <c r="IU319" s="20"/>
    </row>
    <row r="320" spans="1:255" x14ac:dyDescent="0.2">
      <c r="A320" s="79"/>
      <c r="B320" s="80"/>
      <c r="C320" s="80" t="s">
        <v>411</v>
      </c>
      <c r="D320" s="81"/>
      <c r="E320" s="82">
        <v>72</v>
      </c>
      <c r="F320" s="83" t="s">
        <v>410</v>
      </c>
      <c r="G320" s="84"/>
      <c r="H320" s="85">
        <v>7.35</v>
      </c>
      <c r="I320" s="85">
        <v>1235</v>
      </c>
      <c r="J320" s="87">
        <v>0.72</v>
      </c>
      <c r="K320" s="86">
        <v>41236.699999999997</v>
      </c>
      <c r="O320" s="20"/>
      <c r="P320" s="20"/>
      <c r="Q320" s="20"/>
      <c r="R320" s="20"/>
      <c r="S320" s="20"/>
      <c r="T320" s="20">
        <v>1235</v>
      </c>
      <c r="U320" s="20">
        <v>41236.699999999997</v>
      </c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>
        <v>1</v>
      </c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>
        <v>1235</v>
      </c>
      <c r="DR320" s="20"/>
      <c r="DS320" s="20">
        <v>41236.699999999997</v>
      </c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0"/>
      <c r="GW320" s="20"/>
      <c r="GX320" s="20"/>
      <c r="GY320" s="20"/>
      <c r="GZ320" s="20">
        <v>1235</v>
      </c>
      <c r="HA320" s="20"/>
      <c r="HB320" s="20">
        <v>1235</v>
      </c>
      <c r="HC320" s="20"/>
      <c r="HD320" s="20"/>
      <c r="HE320" s="20"/>
      <c r="HF320" s="20">
        <v>1235</v>
      </c>
      <c r="HG320" s="20"/>
      <c r="HH320" s="20"/>
      <c r="HI320" s="20"/>
      <c r="HJ320" s="20"/>
      <c r="HK320" s="20"/>
      <c r="HL320" s="20">
        <v>1235</v>
      </c>
      <c r="HM320" s="20"/>
      <c r="HN320" s="20">
        <v>1235</v>
      </c>
      <c r="HO320" s="20"/>
      <c r="HP320" s="20"/>
      <c r="HQ320" s="20"/>
      <c r="HR320" s="20"/>
      <c r="HS320" s="20"/>
      <c r="HT320" s="20"/>
      <c r="HU320" s="20"/>
      <c r="HV320" s="20"/>
      <c r="HW320" s="20"/>
      <c r="HX320" s="20"/>
      <c r="HY320" s="20"/>
      <c r="HZ320" s="20"/>
      <c r="IA320" s="20"/>
      <c r="IB320" s="20"/>
      <c r="IC320" s="20"/>
      <c r="ID320" s="20"/>
      <c r="IE320" s="20"/>
      <c r="IF320" s="20"/>
      <c r="IG320" s="20"/>
      <c r="IH320" s="20"/>
      <c r="II320" s="20"/>
      <c r="IJ320" s="20"/>
      <c r="IK320" s="20"/>
      <c r="IL320" s="20"/>
      <c r="IM320" s="20"/>
      <c r="IN320" s="20"/>
      <c r="IO320" s="20"/>
      <c r="IP320" s="20"/>
      <c r="IQ320" s="20"/>
      <c r="IR320" s="20"/>
      <c r="IS320" s="20"/>
      <c r="IT320" s="20"/>
      <c r="IU320" s="20"/>
    </row>
    <row r="321" spans="1:255" x14ac:dyDescent="0.2">
      <c r="A321" s="71"/>
      <c r="B321" s="72"/>
      <c r="C321" s="72" t="s">
        <v>412</v>
      </c>
      <c r="D321" s="73" t="s">
        <v>413</v>
      </c>
      <c r="E321" s="74">
        <v>1.07</v>
      </c>
      <c r="F321" s="75"/>
      <c r="G321" s="76" t="s">
        <v>26</v>
      </c>
      <c r="H321" s="75">
        <v>1.1200000000000001</v>
      </c>
      <c r="I321" s="88">
        <v>188.74799999999999</v>
      </c>
      <c r="J321" s="77"/>
      <c r="K321" s="78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0"/>
      <c r="GW321" s="20"/>
      <c r="GX321" s="20"/>
      <c r="GY321" s="20"/>
      <c r="GZ321" s="20"/>
      <c r="HA321" s="20"/>
      <c r="HB321" s="20"/>
      <c r="HC321" s="20"/>
      <c r="HD321" s="20"/>
      <c r="HE321" s="20"/>
      <c r="HF321" s="20"/>
      <c r="HG321" s="20"/>
      <c r="HH321" s="20"/>
      <c r="HI321" s="20"/>
      <c r="HJ321" s="20"/>
      <c r="HK321" s="20"/>
      <c r="HL321" s="20"/>
      <c r="HM321" s="20"/>
      <c r="HN321" s="20"/>
      <c r="HO321" s="20"/>
      <c r="HP321" s="20"/>
      <c r="HQ321" s="20"/>
      <c r="HR321" s="20"/>
      <c r="HS321" s="20"/>
      <c r="HT321" s="20"/>
      <c r="HU321" s="20"/>
      <c r="HV321" s="20"/>
      <c r="HW321" s="20"/>
      <c r="HX321" s="20"/>
      <c r="HY321" s="20"/>
      <c r="HZ321" s="20"/>
      <c r="IA321" s="20"/>
      <c r="IB321" s="20"/>
      <c r="IC321" s="20"/>
      <c r="ID321" s="20"/>
      <c r="IE321" s="20"/>
      <c r="IF321" s="20"/>
      <c r="IG321" s="20"/>
      <c r="IH321" s="20"/>
      <c r="II321" s="20"/>
      <c r="IJ321" s="20"/>
      <c r="IK321" s="20"/>
      <c r="IL321" s="20"/>
      <c r="IM321" s="20"/>
      <c r="IN321" s="20"/>
      <c r="IO321" s="20"/>
      <c r="IP321" s="20"/>
      <c r="IQ321" s="20"/>
      <c r="IR321" s="20"/>
      <c r="IS321" s="20"/>
      <c r="IT321" s="20"/>
      <c r="IU321" s="20"/>
    </row>
    <row r="322" spans="1:255" ht="24" x14ac:dyDescent="0.2">
      <c r="A322" s="125" t="s">
        <v>166</v>
      </c>
      <c r="B322" s="126" t="s">
        <v>54</v>
      </c>
      <c r="C322" s="127" t="s">
        <v>55</v>
      </c>
      <c r="D322" s="128" t="s">
        <v>56</v>
      </c>
      <c r="E322" s="129">
        <v>16.8</v>
      </c>
      <c r="F322" s="130">
        <v>1</v>
      </c>
      <c r="G322" s="65"/>
      <c r="H322" s="130">
        <v>1</v>
      </c>
      <c r="I322" s="130">
        <v>16.8</v>
      </c>
      <c r="J322" s="66">
        <v>9.11</v>
      </c>
      <c r="K322" s="131">
        <v>153.05000000000001</v>
      </c>
      <c r="L322" s="20"/>
      <c r="M322" s="20"/>
      <c r="N322" s="20"/>
      <c r="O322" s="20"/>
      <c r="P322" s="20"/>
      <c r="Q322" s="20"/>
      <c r="R322" s="20"/>
      <c r="S322" s="20"/>
      <c r="T322" s="20">
        <v>16.8</v>
      </c>
      <c r="U322" s="20">
        <v>153.05000000000001</v>
      </c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>
        <v>1</v>
      </c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>
        <v>16.8</v>
      </c>
      <c r="DL322" s="20"/>
      <c r="DM322" s="20">
        <v>153.05000000000001</v>
      </c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>
        <v>16.8</v>
      </c>
      <c r="GK322" s="20"/>
      <c r="GL322" s="20"/>
      <c r="GM322" s="20"/>
      <c r="GN322" s="20">
        <v>16.8</v>
      </c>
      <c r="GO322" s="20"/>
      <c r="GP322" s="20">
        <v>16.8</v>
      </c>
      <c r="GQ322" s="20">
        <v>16.8</v>
      </c>
      <c r="GR322" s="20"/>
      <c r="GS322" s="20">
        <v>16.8</v>
      </c>
      <c r="GT322" s="20"/>
      <c r="GU322" s="20"/>
      <c r="GV322" s="20"/>
      <c r="GW322" s="20"/>
      <c r="GX322" s="20"/>
      <c r="GY322" s="20"/>
      <c r="GZ322" s="20"/>
      <c r="HA322" s="20"/>
      <c r="HB322" s="20">
        <v>16.8</v>
      </c>
      <c r="HC322" s="20"/>
      <c r="HD322" s="20"/>
      <c r="HE322" s="20"/>
      <c r="HF322" s="20">
        <v>16.8</v>
      </c>
      <c r="HG322" s="20"/>
      <c r="HH322" s="20"/>
      <c r="HI322" s="20"/>
      <c r="HJ322" s="20"/>
      <c r="HK322" s="20"/>
      <c r="HL322" s="20">
        <v>16.8</v>
      </c>
      <c r="HM322" s="20"/>
      <c r="HN322" s="20">
        <v>16.8</v>
      </c>
      <c r="HO322" s="20"/>
      <c r="HP322" s="20"/>
      <c r="HQ322" s="20"/>
      <c r="HR322" s="20"/>
      <c r="HS322" s="20"/>
      <c r="HT322" s="20"/>
      <c r="HU322" s="20"/>
      <c r="HV322" s="20"/>
      <c r="HW322" s="20"/>
      <c r="HX322" s="20"/>
      <c r="HY322" s="20"/>
      <c r="HZ322" s="20"/>
      <c r="IA322" s="20"/>
      <c r="IB322" s="20"/>
      <c r="IC322" s="20"/>
      <c r="ID322" s="20"/>
      <c r="IE322" s="20"/>
      <c r="IF322" s="20"/>
      <c r="IG322" s="20"/>
      <c r="IH322" s="20"/>
      <c r="II322" s="20"/>
      <c r="IJ322" s="20"/>
      <c r="IK322" s="20"/>
      <c r="IL322" s="20"/>
      <c r="IM322" s="20"/>
      <c r="IN322" s="20"/>
      <c r="IO322" s="20"/>
      <c r="IP322" s="20"/>
      <c r="IQ322" s="20"/>
      <c r="IR322" s="20"/>
      <c r="IS322" s="20"/>
      <c r="IT322" s="20"/>
      <c r="IU322" s="20"/>
    </row>
    <row r="323" spans="1:255" ht="24" x14ac:dyDescent="0.2">
      <c r="A323" s="125" t="s">
        <v>167</v>
      </c>
      <c r="B323" s="126" t="s">
        <v>62</v>
      </c>
      <c r="C323" s="127" t="s">
        <v>63</v>
      </c>
      <c r="D323" s="128" t="s">
        <v>64</v>
      </c>
      <c r="E323" s="129">
        <v>-3.36</v>
      </c>
      <c r="F323" s="130">
        <v>1539.5</v>
      </c>
      <c r="G323" s="65"/>
      <c r="H323" s="130">
        <v>1539.5</v>
      </c>
      <c r="I323" s="130">
        <v>-5172.72</v>
      </c>
      <c r="J323" s="66">
        <v>9.11</v>
      </c>
      <c r="K323" s="131">
        <v>-47123.48</v>
      </c>
      <c r="L323" s="20"/>
      <c r="M323" s="20"/>
      <c r="N323" s="20"/>
      <c r="O323" s="20"/>
      <c r="P323" s="20"/>
      <c r="Q323" s="20"/>
      <c r="R323" s="20"/>
      <c r="S323" s="20"/>
      <c r="T323" s="20">
        <v>-5172.72</v>
      </c>
      <c r="U323" s="20">
        <v>-47123.48</v>
      </c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>
        <v>1</v>
      </c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>
        <v>-5172.72</v>
      </c>
      <c r="DL323" s="20"/>
      <c r="DM323" s="20">
        <v>-47123.48</v>
      </c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>
        <v>-5172.72</v>
      </c>
      <c r="GK323" s="20"/>
      <c r="GL323" s="20"/>
      <c r="GM323" s="20"/>
      <c r="GN323" s="20">
        <v>-5172.72</v>
      </c>
      <c r="GO323" s="20"/>
      <c r="GP323" s="20">
        <v>-5172.72</v>
      </c>
      <c r="GQ323" s="20">
        <v>-5172.72</v>
      </c>
      <c r="GR323" s="20"/>
      <c r="GS323" s="20">
        <v>-5172.72</v>
      </c>
      <c r="GT323" s="20"/>
      <c r="GU323" s="20"/>
      <c r="GV323" s="20"/>
      <c r="GW323" s="20"/>
      <c r="GX323" s="20"/>
      <c r="GY323" s="20"/>
      <c r="GZ323" s="20"/>
      <c r="HA323" s="20"/>
      <c r="HB323" s="20">
        <v>-5172.72</v>
      </c>
      <c r="HC323" s="20"/>
      <c r="HD323" s="20"/>
      <c r="HE323" s="20"/>
      <c r="HF323" s="20">
        <v>-5172.72</v>
      </c>
      <c r="HG323" s="20"/>
      <c r="HH323" s="20"/>
      <c r="HI323" s="20"/>
      <c r="HJ323" s="20"/>
      <c r="HK323" s="20"/>
      <c r="HL323" s="20">
        <v>-5172.72</v>
      </c>
      <c r="HM323" s="20"/>
      <c r="HN323" s="20">
        <v>-5172.72</v>
      </c>
      <c r="HO323" s="20"/>
      <c r="HP323" s="20"/>
      <c r="HQ323" s="20"/>
      <c r="HR323" s="20"/>
      <c r="HS323" s="20"/>
      <c r="HT323" s="20"/>
      <c r="HU323" s="20"/>
      <c r="HV323" s="20"/>
      <c r="HW323" s="20"/>
      <c r="HX323" s="20"/>
      <c r="HY323" s="20"/>
      <c r="HZ323" s="20"/>
      <c r="IA323" s="20"/>
      <c r="IB323" s="20"/>
      <c r="IC323" s="20"/>
      <c r="ID323" s="20"/>
      <c r="IE323" s="20"/>
      <c r="IF323" s="20"/>
      <c r="IG323" s="20"/>
      <c r="IH323" s="20"/>
      <c r="II323" s="20"/>
      <c r="IJ323" s="20"/>
      <c r="IK323" s="20"/>
      <c r="IL323" s="20"/>
      <c r="IM323" s="20"/>
      <c r="IN323" s="20"/>
      <c r="IO323" s="20"/>
      <c r="IP323" s="20"/>
      <c r="IQ323" s="20"/>
      <c r="IR323" s="20"/>
      <c r="IS323" s="20"/>
      <c r="IT323" s="20"/>
      <c r="IU323" s="20"/>
    </row>
    <row r="324" spans="1:255" x14ac:dyDescent="0.2">
      <c r="A324" s="125" t="s">
        <v>168</v>
      </c>
      <c r="B324" s="126" t="s">
        <v>35</v>
      </c>
      <c r="C324" s="127" t="s">
        <v>67</v>
      </c>
      <c r="D324" s="128" t="s">
        <v>23</v>
      </c>
      <c r="E324" s="129">
        <v>168</v>
      </c>
      <c r="F324" s="102">
        <v>910.5200000000001</v>
      </c>
      <c r="G324" s="65"/>
      <c r="H324" s="102">
        <v>910.52</v>
      </c>
      <c r="I324" s="130">
        <v>16791.150000000001</v>
      </c>
      <c r="J324" s="66">
        <v>9.11</v>
      </c>
      <c r="K324" s="131">
        <v>152967.35999999999</v>
      </c>
      <c r="L324" s="20"/>
      <c r="M324" s="20"/>
      <c r="N324" s="20"/>
      <c r="O324" s="20"/>
      <c r="P324" s="20"/>
      <c r="Q324" s="20"/>
      <c r="R324" s="20"/>
      <c r="S324" s="20"/>
      <c r="T324" s="20">
        <v>16791.150000000001</v>
      </c>
      <c r="U324" s="20">
        <v>152967.35999999999</v>
      </c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>
        <v>1</v>
      </c>
      <c r="CW324" s="20"/>
      <c r="CX324" s="20"/>
      <c r="CY324" s="20"/>
      <c r="CZ324" s="20"/>
      <c r="DA324" s="20"/>
      <c r="DB324" s="20"/>
      <c r="DC324" s="20"/>
      <c r="DD324" s="20"/>
      <c r="DE324" s="20">
        <v>152967.35999999999</v>
      </c>
      <c r="DF324" s="20"/>
      <c r="DG324" s="20"/>
      <c r="DH324" s="20"/>
      <c r="DI324" s="20"/>
      <c r="DJ324" s="20"/>
      <c r="DK324" s="20">
        <v>16791.150000000001</v>
      </c>
      <c r="DL324" s="20"/>
      <c r="DM324" s="20">
        <v>152967.35999999999</v>
      </c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>
        <v>16791.150000000001</v>
      </c>
      <c r="GK324" s="20"/>
      <c r="GL324" s="20"/>
      <c r="GM324" s="20"/>
      <c r="GN324" s="20">
        <v>16791.150000000001</v>
      </c>
      <c r="GO324" s="20"/>
      <c r="GP324" s="20">
        <v>16791.150000000001</v>
      </c>
      <c r="GQ324" s="20">
        <v>16791.150000000001</v>
      </c>
      <c r="GR324" s="20"/>
      <c r="GS324" s="20">
        <v>16791.150000000001</v>
      </c>
      <c r="GT324" s="20"/>
      <c r="GU324" s="20"/>
      <c r="GV324" s="20"/>
      <c r="GW324" s="20"/>
      <c r="GX324" s="20"/>
      <c r="GY324" s="20"/>
      <c r="GZ324" s="20"/>
      <c r="HA324" s="20"/>
      <c r="HB324" s="20">
        <v>16791.150000000001</v>
      </c>
      <c r="HC324" s="20"/>
      <c r="HD324" s="20"/>
      <c r="HE324" s="20"/>
      <c r="HF324" s="20">
        <v>16791.150000000001</v>
      </c>
      <c r="HG324" s="20"/>
      <c r="HH324" s="20"/>
      <c r="HI324" s="20"/>
      <c r="HJ324" s="20"/>
      <c r="HK324" s="20"/>
      <c r="HL324" s="20">
        <v>16791.150000000001</v>
      </c>
      <c r="HM324" s="20"/>
      <c r="HN324" s="20">
        <v>16791.150000000001</v>
      </c>
      <c r="HO324" s="20"/>
      <c r="HP324" s="20"/>
      <c r="HQ324" s="20"/>
      <c r="HR324" s="20"/>
      <c r="HS324" s="20"/>
      <c r="HT324" s="20"/>
      <c r="HU324" s="20"/>
      <c r="HV324" s="20"/>
      <c r="HW324" s="20"/>
      <c r="HX324" s="20"/>
      <c r="HY324" s="20">
        <v>16791.150000000001</v>
      </c>
      <c r="HZ324" s="20"/>
      <c r="IA324" s="20"/>
      <c r="IB324" s="20"/>
      <c r="IC324" s="20"/>
      <c r="ID324" s="20"/>
      <c r="IE324" s="20"/>
      <c r="IF324" s="20"/>
      <c r="IG324" s="20"/>
      <c r="IH324" s="20"/>
      <c r="II324" s="20"/>
      <c r="IJ324" s="20"/>
      <c r="IK324" s="20"/>
      <c r="IL324" s="20"/>
      <c r="IM324" s="20"/>
      <c r="IN324" s="20"/>
      <c r="IO324" s="20"/>
      <c r="IP324" s="20"/>
      <c r="IQ324" s="20"/>
      <c r="IR324" s="20"/>
      <c r="IS324" s="20"/>
      <c r="IT324" s="20"/>
      <c r="IU324" s="20"/>
    </row>
    <row r="325" spans="1:255" x14ac:dyDescent="0.2">
      <c r="A325" s="89"/>
      <c r="B325" s="96" t="s">
        <v>415</v>
      </c>
      <c r="C325" s="96" t="s">
        <v>422</v>
      </c>
      <c r="D325" s="29"/>
      <c r="E325" s="29"/>
      <c r="F325" s="29"/>
      <c r="G325" s="29"/>
      <c r="H325" s="29"/>
      <c r="I325" s="29"/>
      <c r="J325" s="29"/>
      <c r="K325" s="90"/>
    </row>
    <row r="326" spans="1:255" ht="13.5" thickBot="1" x14ac:dyDescent="0.25">
      <c r="A326" s="133"/>
      <c r="B326" s="134"/>
      <c r="C326" s="134" t="s">
        <v>423</v>
      </c>
      <c r="D326" s="134"/>
      <c r="E326" s="134"/>
      <c r="F326" s="134"/>
      <c r="G326" s="134"/>
      <c r="H326" s="229">
        <v>17461.47</v>
      </c>
      <c r="I326" s="230"/>
      <c r="J326" s="229">
        <v>159073.97999999998</v>
      </c>
      <c r="K326" s="231"/>
      <c r="L326" s="132"/>
      <c r="M326" s="132"/>
      <c r="N326" s="132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  <c r="HL326" s="20"/>
      <c r="HM326" s="20"/>
      <c r="HN326" s="20"/>
      <c r="HO326" s="20"/>
      <c r="HP326" s="20"/>
      <c r="HQ326" s="20"/>
      <c r="HR326" s="20"/>
      <c r="HS326" s="20"/>
      <c r="HT326" s="20"/>
      <c r="HU326" s="20"/>
      <c r="HV326" s="20"/>
      <c r="HW326" s="20"/>
      <c r="HX326" s="20"/>
      <c r="HY326" s="20"/>
      <c r="HZ326" s="20"/>
      <c r="IA326" s="20"/>
      <c r="IB326" s="20"/>
      <c r="IC326" s="20"/>
      <c r="ID326" s="20"/>
      <c r="IE326" s="20"/>
      <c r="IF326" s="20"/>
      <c r="IG326" s="20"/>
      <c r="IH326" s="20"/>
      <c r="II326" s="20"/>
      <c r="IJ326" s="20"/>
      <c r="IK326" s="20"/>
      <c r="IL326" s="20"/>
      <c r="IM326" s="20"/>
      <c r="IN326" s="20"/>
      <c r="IO326" s="20"/>
      <c r="IP326" s="20"/>
      <c r="IQ326" s="20"/>
      <c r="IR326" s="20"/>
      <c r="IS326" s="20"/>
      <c r="IT326" s="20"/>
      <c r="IU326" s="20"/>
    </row>
    <row r="327" spans="1:255" x14ac:dyDescent="0.2">
      <c r="A327" s="106"/>
      <c r="B327" s="105"/>
      <c r="C327" s="105" t="s">
        <v>418</v>
      </c>
      <c r="D327" s="105"/>
      <c r="E327" s="105"/>
      <c r="F327" s="105"/>
      <c r="G327" s="105"/>
      <c r="H327" s="224">
        <v>22725.8</v>
      </c>
      <c r="I327" s="225"/>
      <c r="J327" s="224">
        <v>329608.11</v>
      </c>
      <c r="K327" s="226"/>
      <c r="O327" s="20"/>
      <c r="P327" s="20"/>
      <c r="Q327" s="20"/>
      <c r="R327" s="20">
        <v>22725.8</v>
      </c>
      <c r="S327" s="20">
        <v>329608.11</v>
      </c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>
        <v>22725.8</v>
      </c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  <c r="HL327" s="20"/>
      <c r="HM327" s="20"/>
      <c r="HN327" s="20"/>
      <c r="HO327" s="20"/>
      <c r="HP327" s="20"/>
      <c r="HQ327" s="20"/>
      <c r="HR327" s="20"/>
      <c r="HS327" s="20"/>
      <c r="HT327" s="20"/>
      <c r="HU327" s="20"/>
      <c r="HV327" s="20"/>
      <c r="HW327" s="20"/>
      <c r="HX327" s="20"/>
      <c r="HY327" s="20"/>
      <c r="HZ327" s="20"/>
      <c r="IA327" s="20"/>
      <c r="IB327" s="20"/>
      <c r="IC327" s="20"/>
      <c r="ID327" s="20"/>
      <c r="IE327" s="20"/>
      <c r="IF327" s="20"/>
      <c r="IG327" s="20"/>
      <c r="IH327" s="20"/>
      <c r="II327" s="20"/>
      <c r="IJ327" s="20"/>
      <c r="IK327" s="20"/>
      <c r="IL327" s="20"/>
      <c r="IM327" s="20"/>
      <c r="IN327" s="20"/>
      <c r="IO327" s="20"/>
      <c r="IP327" s="20"/>
      <c r="IQ327" s="20"/>
      <c r="IR327" s="20"/>
      <c r="IS327" s="20"/>
      <c r="IT327" s="20"/>
      <c r="IU327" s="20"/>
    </row>
    <row r="328" spans="1:255" x14ac:dyDescent="0.2">
      <c r="A328" s="70"/>
      <c r="B328" s="69"/>
      <c r="C328" s="69"/>
      <c r="D328" s="69"/>
      <c r="E328" s="69"/>
      <c r="F328" s="69"/>
      <c r="G328" s="69"/>
      <c r="H328" s="218"/>
      <c r="I328" s="219"/>
      <c r="J328" s="218"/>
      <c r="K328" s="220"/>
    </row>
    <row r="329" spans="1:255" ht="47.25" x14ac:dyDescent="0.2">
      <c r="A329" s="109">
        <v>11</v>
      </c>
      <c r="B329" s="116" t="s">
        <v>51</v>
      </c>
      <c r="C329" s="110" t="s">
        <v>421</v>
      </c>
      <c r="D329" s="111" t="s">
        <v>23</v>
      </c>
      <c r="E329" s="112">
        <v>107</v>
      </c>
      <c r="F329" s="113">
        <v>45.75</v>
      </c>
      <c r="G329" s="117" t="s">
        <v>6</v>
      </c>
      <c r="H329" s="113"/>
      <c r="I329" s="114">
        <v>3352.88</v>
      </c>
      <c r="J329" s="92"/>
      <c r="K329" s="115">
        <v>108614</v>
      </c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  <c r="IG329" s="20"/>
      <c r="IH329" s="20"/>
      <c r="II329" s="20"/>
      <c r="IJ329" s="20"/>
      <c r="IK329" s="20"/>
      <c r="IL329" s="20"/>
      <c r="IM329" s="20"/>
      <c r="IN329" s="20"/>
      <c r="IO329" s="20"/>
      <c r="IP329" s="20"/>
      <c r="IQ329" s="20"/>
      <c r="IR329" s="20"/>
      <c r="IS329" s="20"/>
      <c r="IT329" s="20"/>
      <c r="IU329" s="20"/>
    </row>
    <row r="330" spans="1:255" x14ac:dyDescent="0.2">
      <c r="A330" s="60"/>
      <c r="B330" s="61"/>
      <c r="C330" s="61" t="s">
        <v>405</v>
      </c>
      <c r="D330" s="62"/>
      <c r="E330" s="63"/>
      <c r="F330" s="64">
        <v>9.6</v>
      </c>
      <c r="G330" s="65" t="s">
        <v>26</v>
      </c>
      <c r="H330" s="64">
        <v>10.08</v>
      </c>
      <c r="I330" s="64">
        <v>1078.56</v>
      </c>
      <c r="J330" s="66">
        <v>33.39</v>
      </c>
      <c r="K330" s="67">
        <v>36013.120000000003</v>
      </c>
      <c r="O330" s="20"/>
      <c r="P330" s="20"/>
      <c r="Q330" s="20"/>
      <c r="R330" s="20"/>
      <c r="S330" s="20"/>
      <c r="T330" s="20">
        <v>1078.56</v>
      </c>
      <c r="U330" s="20">
        <v>36013.120000000003</v>
      </c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>
        <v>1</v>
      </c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>
        <v>36013.120000000003</v>
      </c>
      <c r="DH330" s="20">
        <v>1</v>
      </c>
      <c r="DI330" s="20"/>
      <c r="DJ330" s="20"/>
      <c r="DK330" s="20"/>
      <c r="DL330" s="20"/>
      <c r="DM330" s="20"/>
      <c r="DN330" s="20"/>
      <c r="DO330" s="20"/>
      <c r="DP330" s="20"/>
      <c r="DQ330" s="20">
        <v>1078.56</v>
      </c>
      <c r="DR330" s="20"/>
      <c r="DS330" s="20">
        <v>36013.120000000003</v>
      </c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>
        <v>1078.56</v>
      </c>
      <c r="GK330" s="20">
        <v>1078.56</v>
      </c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>
        <v>1078.56</v>
      </c>
      <c r="HC330" s="20"/>
      <c r="HD330" s="20"/>
      <c r="HE330" s="20"/>
      <c r="HF330" s="20">
        <v>1078.56</v>
      </c>
      <c r="HG330" s="20"/>
      <c r="HH330" s="20"/>
      <c r="HI330" s="20"/>
      <c r="HJ330" s="20"/>
      <c r="HK330" s="20"/>
      <c r="HL330" s="20">
        <v>1078.56</v>
      </c>
      <c r="HM330" s="20"/>
      <c r="HN330" s="20">
        <v>1078.56</v>
      </c>
      <c r="HO330" s="20"/>
      <c r="HP330" s="20"/>
      <c r="HQ330" s="20"/>
      <c r="HR330" s="20"/>
      <c r="HS330" s="20"/>
      <c r="HT330" s="20"/>
      <c r="HU330" s="20"/>
      <c r="HV330" s="20"/>
      <c r="HW330" s="20"/>
      <c r="HX330" s="20">
        <v>1078.56</v>
      </c>
      <c r="HY330" s="20"/>
      <c r="HZ330" s="20"/>
      <c r="IA330" s="20"/>
      <c r="IB330" s="20"/>
      <c r="IC330" s="20"/>
      <c r="ID330" s="20"/>
      <c r="IE330" s="20"/>
      <c r="IF330" s="20"/>
      <c r="IG330" s="20"/>
      <c r="IH330" s="20"/>
      <c r="II330" s="20"/>
      <c r="IJ330" s="20"/>
      <c r="IK330" s="20"/>
      <c r="IL330" s="20"/>
      <c r="IM330" s="20"/>
      <c r="IN330" s="20"/>
      <c r="IO330" s="20"/>
      <c r="IP330" s="20"/>
      <c r="IQ330" s="20"/>
      <c r="IR330" s="20"/>
      <c r="IS330" s="20"/>
      <c r="IT330" s="20"/>
      <c r="IU330" s="20"/>
    </row>
    <row r="331" spans="1:255" x14ac:dyDescent="0.2">
      <c r="A331" s="71"/>
      <c r="B331" s="72"/>
      <c r="C331" s="72" t="s">
        <v>406</v>
      </c>
      <c r="D331" s="73"/>
      <c r="E331" s="74"/>
      <c r="F331" s="75">
        <v>1.47</v>
      </c>
      <c r="G331" s="76" t="s">
        <v>26</v>
      </c>
      <c r="H331" s="75">
        <v>1.55</v>
      </c>
      <c r="I331" s="75">
        <v>165.85</v>
      </c>
      <c r="J331" s="77">
        <v>13.26</v>
      </c>
      <c r="K331" s="78">
        <v>2199.17</v>
      </c>
      <c r="O331" s="20"/>
      <c r="P331" s="20"/>
      <c r="Q331" s="20"/>
      <c r="R331" s="20"/>
      <c r="S331" s="20"/>
      <c r="T331" s="20">
        <v>165.85</v>
      </c>
      <c r="U331" s="20">
        <v>2199.17</v>
      </c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>
        <v>1</v>
      </c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>
        <v>165.85</v>
      </c>
      <c r="DR331" s="20"/>
      <c r="DS331" s="20">
        <v>2199.17</v>
      </c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>
        <v>165.85</v>
      </c>
      <c r="GK331" s="20"/>
      <c r="GL331" s="20">
        <v>165.85</v>
      </c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>
        <v>165.85</v>
      </c>
      <c r="HC331" s="20"/>
      <c r="HD331" s="20"/>
      <c r="HE331" s="20"/>
      <c r="HF331" s="20">
        <v>165.85</v>
      </c>
      <c r="HG331" s="20"/>
      <c r="HH331" s="20"/>
      <c r="HI331" s="20"/>
      <c r="HJ331" s="20"/>
      <c r="HK331" s="20"/>
      <c r="HL331" s="20">
        <v>165.85</v>
      </c>
      <c r="HM331" s="20"/>
      <c r="HN331" s="20">
        <v>165.85</v>
      </c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  <c r="IG331" s="20"/>
      <c r="IH331" s="20"/>
      <c r="II331" s="20"/>
      <c r="IJ331" s="20"/>
      <c r="IK331" s="20"/>
      <c r="IL331" s="20"/>
      <c r="IM331" s="20"/>
      <c r="IN331" s="20"/>
      <c r="IO331" s="20"/>
      <c r="IP331" s="20"/>
      <c r="IQ331" s="20"/>
      <c r="IR331" s="20"/>
      <c r="IS331" s="20"/>
      <c r="IT331" s="20"/>
      <c r="IU331" s="20"/>
    </row>
    <row r="332" spans="1:255" x14ac:dyDescent="0.2">
      <c r="A332" s="71"/>
      <c r="B332" s="72"/>
      <c r="C332" s="72" t="s">
        <v>407</v>
      </c>
      <c r="D332" s="73"/>
      <c r="E332" s="74"/>
      <c r="F332" s="75">
        <v>0.12</v>
      </c>
      <c r="G332" s="76" t="s">
        <v>26</v>
      </c>
      <c r="H332" s="75">
        <v>0.13</v>
      </c>
      <c r="I332" s="75">
        <v>13.91</v>
      </c>
      <c r="J332" s="77">
        <v>33.39</v>
      </c>
      <c r="K332" s="78">
        <v>464.45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>
        <v>13.91</v>
      </c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>
        <v>13.91</v>
      </c>
      <c r="HY332" s="20"/>
      <c r="HZ332" s="20"/>
      <c r="IA332" s="20"/>
      <c r="IB332" s="20"/>
      <c r="IC332" s="20"/>
      <c r="ID332" s="20"/>
      <c r="IE332" s="20"/>
      <c r="IF332" s="20"/>
      <c r="IG332" s="20"/>
      <c r="IH332" s="20"/>
      <c r="II332" s="20"/>
      <c r="IJ332" s="20"/>
      <c r="IK332" s="20"/>
      <c r="IL332" s="20"/>
      <c r="IM332" s="20"/>
      <c r="IN332" s="20"/>
      <c r="IO332" s="20"/>
      <c r="IP332" s="20"/>
      <c r="IQ332" s="20"/>
      <c r="IR332" s="20"/>
      <c r="IS332" s="20"/>
      <c r="IT332" s="20"/>
      <c r="IU332" s="20"/>
    </row>
    <row r="333" spans="1:255" x14ac:dyDescent="0.2">
      <c r="A333" s="71"/>
      <c r="B333" s="72"/>
      <c r="C333" s="72" t="s">
        <v>408</v>
      </c>
      <c r="D333" s="73"/>
      <c r="E333" s="74"/>
      <c r="F333" s="75">
        <v>34.68</v>
      </c>
      <c r="G333" s="76"/>
      <c r="H333" s="75">
        <v>34.68</v>
      </c>
      <c r="I333" s="75">
        <v>3710.76</v>
      </c>
      <c r="J333" s="77">
        <v>9.11</v>
      </c>
      <c r="K333" s="78">
        <v>33805.019999999997</v>
      </c>
      <c r="O333" s="20"/>
      <c r="P333" s="20"/>
      <c r="Q333" s="20"/>
      <c r="R333" s="20"/>
      <c r="S333" s="20"/>
      <c r="T333" s="20">
        <v>3710.76</v>
      </c>
      <c r="U333" s="20">
        <v>33805.019999999997</v>
      </c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>
        <v>1</v>
      </c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>
        <v>3710.76</v>
      </c>
      <c r="DL333" s="20"/>
      <c r="DM333" s="20">
        <v>33805.019999999997</v>
      </c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>
        <v>3710.76</v>
      </c>
      <c r="GK333" s="20"/>
      <c r="GL333" s="20"/>
      <c r="GM333" s="20"/>
      <c r="GN333" s="20">
        <v>3710.76</v>
      </c>
      <c r="GO333" s="20"/>
      <c r="GP333" s="20">
        <v>3710.76</v>
      </c>
      <c r="GQ333" s="20">
        <v>3710.76</v>
      </c>
      <c r="GR333" s="20"/>
      <c r="GS333" s="20">
        <v>3710.76</v>
      </c>
      <c r="GT333" s="20"/>
      <c r="GU333" s="20"/>
      <c r="GV333" s="20"/>
      <c r="GW333" s="20">
        <v>0</v>
      </c>
      <c r="GX333" s="20">
        <v>0</v>
      </c>
      <c r="GY333" s="20"/>
      <c r="GZ333" s="20"/>
      <c r="HA333" s="20"/>
      <c r="HB333" s="20">
        <v>3710.76</v>
      </c>
      <c r="HC333" s="20"/>
      <c r="HD333" s="20"/>
      <c r="HE333" s="20"/>
      <c r="HF333" s="20">
        <v>3710.76</v>
      </c>
      <c r="HG333" s="20"/>
      <c r="HH333" s="20"/>
      <c r="HI333" s="20"/>
      <c r="HJ333" s="20"/>
      <c r="HK333" s="20"/>
      <c r="HL333" s="20">
        <v>3710.76</v>
      </c>
      <c r="HM333" s="20"/>
      <c r="HN333" s="20">
        <v>3710.76</v>
      </c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  <c r="IG333" s="20"/>
      <c r="IH333" s="20"/>
      <c r="II333" s="20"/>
      <c r="IJ333" s="20"/>
      <c r="IK333" s="20"/>
      <c r="IL333" s="20"/>
      <c r="IM333" s="20"/>
      <c r="IN333" s="20"/>
      <c r="IO333" s="20"/>
      <c r="IP333" s="20"/>
      <c r="IQ333" s="20"/>
      <c r="IR333" s="20"/>
      <c r="IS333" s="20"/>
      <c r="IT333" s="20"/>
      <c r="IU333" s="20"/>
    </row>
    <row r="334" spans="1:255" x14ac:dyDescent="0.2">
      <c r="A334" s="79"/>
      <c r="B334" s="80"/>
      <c r="C334" s="80" t="s">
        <v>409</v>
      </c>
      <c r="D334" s="81"/>
      <c r="E334" s="82">
        <v>121</v>
      </c>
      <c r="F334" s="83" t="s">
        <v>410</v>
      </c>
      <c r="G334" s="84"/>
      <c r="H334" s="85">
        <v>12.35</v>
      </c>
      <c r="I334" s="85">
        <v>1321.89</v>
      </c>
      <c r="J334" s="87">
        <v>1.21</v>
      </c>
      <c r="K334" s="86">
        <v>44137.86</v>
      </c>
      <c r="O334" s="20"/>
      <c r="P334" s="20"/>
      <c r="Q334" s="20"/>
      <c r="R334" s="20"/>
      <c r="S334" s="20"/>
      <c r="T334" s="20">
        <v>1321.89</v>
      </c>
      <c r="U334" s="20">
        <v>44137.86</v>
      </c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>
        <v>1</v>
      </c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>
        <v>1321.89</v>
      </c>
      <c r="DR334" s="20"/>
      <c r="DS334" s="20">
        <v>44137.86</v>
      </c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>
        <v>1321.89</v>
      </c>
      <c r="GZ334" s="20"/>
      <c r="HA334" s="20"/>
      <c r="HB334" s="20">
        <v>1321.89</v>
      </c>
      <c r="HC334" s="20"/>
      <c r="HD334" s="20"/>
      <c r="HE334" s="20"/>
      <c r="HF334" s="20">
        <v>1321.89</v>
      </c>
      <c r="HG334" s="20"/>
      <c r="HH334" s="20"/>
      <c r="HI334" s="20"/>
      <c r="HJ334" s="20"/>
      <c r="HK334" s="20"/>
      <c r="HL334" s="20">
        <v>1321.89</v>
      </c>
      <c r="HM334" s="20"/>
      <c r="HN334" s="20">
        <v>1321.89</v>
      </c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  <c r="II334" s="20"/>
      <c r="IJ334" s="20"/>
      <c r="IK334" s="20"/>
      <c r="IL334" s="20"/>
      <c r="IM334" s="20"/>
      <c r="IN334" s="20"/>
      <c r="IO334" s="20"/>
      <c r="IP334" s="20"/>
      <c r="IQ334" s="20"/>
      <c r="IR334" s="20"/>
      <c r="IS334" s="20"/>
      <c r="IT334" s="20"/>
      <c r="IU334" s="20"/>
    </row>
    <row r="335" spans="1:255" x14ac:dyDescent="0.2">
      <c r="A335" s="79"/>
      <c r="B335" s="80"/>
      <c r="C335" s="80" t="s">
        <v>411</v>
      </c>
      <c r="D335" s="81"/>
      <c r="E335" s="82">
        <v>72</v>
      </c>
      <c r="F335" s="83" t="s">
        <v>410</v>
      </c>
      <c r="G335" s="84"/>
      <c r="H335" s="85">
        <v>7.35</v>
      </c>
      <c r="I335" s="85">
        <v>786.58</v>
      </c>
      <c r="J335" s="87">
        <v>0.72</v>
      </c>
      <c r="K335" s="86">
        <v>26263.85</v>
      </c>
      <c r="O335" s="20"/>
      <c r="P335" s="20"/>
      <c r="Q335" s="20"/>
      <c r="R335" s="20"/>
      <c r="S335" s="20"/>
      <c r="T335" s="20">
        <v>786.58</v>
      </c>
      <c r="U335" s="20">
        <v>26263.85</v>
      </c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>
        <v>1</v>
      </c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>
        <v>786.58</v>
      </c>
      <c r="DR335" s="20"/>
      <c r="DS335" s="20">
        <v>26263.85</v>
      </c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>
        <v>786.58</v>
      </c>
      <c r="HA335" s="20"/>
      <c r="HB335" s="20">
        <v>786.58</v>
      </c>
      <c r="HC335" s="20"/>
      <c r="HD335" s="20"/>
      <c r="HE335" s="20"/>
      <c r="HF335" s="20">
        <v>786.58</v>
      </c>
      <c r="HG335" s="20"/>
      <c r="HH335" s="20"/>
      <c r="HI335" s="20"/>
      <c r="HJ335" s="20"/>
      <c r="HK335" s="20"/>
      <c r="HL335" s="20">
        <v>786.58</v>
      </c>
      <c r="HM335" s="20"/>
      <c r="HN335" s="20">
        <v>786.58</v>
      </c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  <c r="II335" s="20"/>
      <c r="IJ335" s="20"/>
      <c r="IK335" s="20"/>
      <c r="IL335" s="20"/>
      <c r="IM335" s="20"/>
      <c r="IN335" s="20"/>
      <c r="IO335" s="20"/>
      <c r="IP335" s="20"/>
      <c r="IQ335" s="20"/>
      <c r="IR335" s="20"/>
      <c r="IS335" s="20"/>
      <c r="IT335" s="20"/>
      <c r="IU335" s="20"/>
    </row>
    <row r="336" spans="1:255" x14ac:dyDescent="0.2">
      <c r="A336" s="71"/>
      <c r="B336" s="72"/>
      <c r="C336" s="72" t="s">
        <v>412</v>
      </c>
      <c r="D336" s="73" t="s">
        <v>413</v>
      </c>
      <c r="E336" s="74">
        <v>1.07</v>
      </c>
      <c r="F336" s="75"/>
      <c r="G336" s="76" t="s">
        <v>26</v>
      </c>
      <c r="H336" s="75">
        <v>1.1200000000000001</v>
      </c>
      <c r="I336" s="88">
        <v>120.2145</v>
      </c>
      <c r="J336" s="77"/>
      <c r="K336" s="78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  <c r="IJ336" s="20"/>
      <c r="IK336" s="20"/>
      <c r="IL336" s="20"/>
      <c r="IM336" s="20"/>
      <c r="IN336" s="20"/>
      <c r="IO336" s="20"/>
      <c r="IP336" s="20"/>
      <c r="IQ336" s="20"/>
      <c r="IR336" s="20"/>
      <c r="IS336" s="20"/>
      <c r="IT336" s="20"/>
      <c r="IU336" s="20"/>
    </row>
    <row r="337" spans="1:255" ht="24" x14ac:dyDescent="0.2">
      <c r="A337" s="125" t="s">
        <v>170</v>
      </c>
      <c r="B337" s="126" t="s">
        <v>54</v>
      </c>
      <c r="C337" s="127" t="s">
        <v>55</v>
      </c>
      <c r="D337" s="128" t="s">
        <v>56</v>
      </c>
      <c r="E337" s="129">
        <v>10.7</v>
      </c>
      <c r="F337" s="130">
        <v>1</v>
      </c>
      <c r="G337" s="65"/>
      <c r="H337" s="130">
        <v>1</v>
      </c>
      <c r="I337" s="130">
        <v>10.7</v>
      </c>
      <c r="J337" s="66">
        <v>9.11</v>
      </c>
      <c r="K337" s="131">
        <v>97.48</v>
      </c>
      <c r="L337" s="20"/>
      <c r="M337" s="20"/>
      <c r="N337" s="20"/>
      <c r="O337" s="20"/>
      <c r="P337" s="20"/>
      <c r="Q337" s="20"/>
      <c r="R337" s="20"/>
      <c r="S337" s="20"/>
      <c r="T337" s="20">
        <v>10.7</v>
      </c>
      <c r="U337" s="20">
        <v>97.48</v>
      </c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>
        <v>1</v>
      </c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>
        <v>10.7</v>
      </c>
      <c r="DL337" s="20"/>
      <c r="DM337" s="20">
        <v>97.48</v>
      </c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>
        <v>10.7</v>
      </c>
      <c r="GK337" s="20"/>
      <c r="GL337" s="20"/>
      <c r="GM337" s="20"/>
      <c r="GN337" s="20">
        <v>10.7</v>
      </c>
      <c r="GO337" s="20"/>
      <c r="GP337" s="20">
        <v>10.7</v>
      </c>
      <c r="GQ337" s="20">
        <v>10.7</v>
      </c>
      <c r="GR337" s="20"/>
      <c r="GS337" s="20">
        <v>10.7</v>
      </c>
      <c r="GT337" s="20"/>
      <c r="GU337" s="20"/>
      <c r="GV337" s="20"/>
      <c r="GW337" s="20"/>
      <c r="GX337" s="20"/>
      <c r="GY337" s="20"/>
      <c r="GZ337" s="20"/>
      <c r="HA337" s="20"/>
      <c r="HB337" s="20">
        <v>10.7</v>
      </c>
      <c r="HC337" s="20"/>
      <c r="HD337" s="20"/>
      <c r="HE337" s="20"/>
      <c r="HF337" s="20">
        <v>10.7</v>
      </c>
      <c r="HG337" s="20"/>
      <c r="HH337" s="20"/>
      <c r="HI337" s="20"/>
      <c r="HJ337" s="20"/>
      <c r="HK337" s="20"/>
      <c r="HL337" s="20">
        <v>10.7</v>
      </c>
      <c r="HM337" s="20"/>
      <c r="HN337" s="20">
        <v>10.7</v>
      </c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  <c r="IJ337" s="20"/>
      <c r="IK337" s="20"/>
      <c r="IL337" s="20"/>
      <c r="IM337" s="20"/>
      <c r="IN337" s="20"/>
      <c r="IO337" s="20"/>
      <c r="IP337" s="20"/>
      <c r="IQ337" s="20"/>
      <c r="IR337" s="20"/>
      <c r="IS337" s="20"/>
      <c r="IT337" s="20"/>
      <c r="IU337" s="20"/>
    </row>
    <row r="338" spans="1:255" ht="24" x14ac:dyDescent="0.2">
      <c r="A338" s="125" t="s">
        <v>171</v>
      </c>
      <c r="B338" s="126" t="s">
        <v>62</v>
      </c>
      <c r="C338" s="127" t="s">
        <v>63</v>
      </c>
      <c r="D338" s="128" t="s">
        <v>64</v>
      </c>
      <c r="E338" s="129">
        <v>-2.14</v>
      </c>
      <c r="F338" s="130">
        <v>1539.5</v>
      </c>
      <c r="G338" s="65"/>
      <c r="H338" s="130">
        <v>1539.5</v>
      </c>
      <c r="I338" s="130">
        <v>-3294.53</v>
      </c>
      <c r="J338" s="66">
        <v>9.11</v>
      </c>
      <c r="K338" s="131">
        <v>-30013.17</v>
      </c>
      <c r="L338" s="20"/>
      <c r="M338" s="20"/>
      <c r="N338" s="20"/>
      <c r="O338" s="20"/>
      <c r="P338" s="20"/>
      <c r="Q338" s="20"/>
      <c r="R338" s="20"/>
      <c r="S338" s="20"/>
      <c r="T338" s="20">
        <v>-3294.53</v>
      </c>
      <c r="U338" s="20">
        <v>-30013.17</v>
      </c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>
        <v>1</v>
      </c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>
        <v>-3294.53</v>
      </c>
      <c r="DL338" s="20"/>
      <c r="DM338" s="20">
        <v>-30013.17</v>
      </c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>
        <v>-3294.53</v>
      </c>
      <c r="GK338" s="20"/>
      <c r="GL338" s="20"/>
      <c r="GM338" s="20"/>
      <c r="GN338" s="20">
        <v>-3294.53</v>
      </c>
      <c r="GO338" s="20"/>
      <c r="GP338" s="20">
        <v>-3294.53</v>
      </c>
      <c r="GQ338" s="20">
        <v>-3294.53</v>
      </c>
      <c r="GR338" s="20"/>
      <c r="GS338" s="20">
        <v>-3294.53</v>
      </c>
      <c r="GT338" s="20"/>
      <c r="GU338" s="20"/>
      <c r="GV338" s="20"/>
      <c r="GW338" s="20"/>
      <c r="GX338" s="20"/>
      <c r="GY338" s="20"/>
      <c r="GZ338" s="20"/>
      <c r="HA338" s="20"/>
      <c r="HB338" s="20">
        <v>-3294.53</v>
      </c>
      <c r="HC338" s="20"/>
      <c r="HD338" s="20"/>
      <c r="HE338" s="20"/>
      <c r="HF338" s="20">
        <v>-3294.53</v>
      </c>
      <c r="HG338" s="20"/>
      <c r="HH338" s="20"/>
      <c r="HI338" s="20"/>
      <c r="HJ338" s="20"/>
      <c r="HK338" s="20"/>
      <c r="HL338" s="20">
        <v>-3294.53</v>
      </c>
      <c r="HM338" s="20"/>
      <c r="HN338" s="20">
        <v>-3294.53</v>
      </c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  <c r="II338" s="20"/>
      <c r="IJ338" s="20"/>
      <c r="IK338" s="20"/>
      <c r="IL338" s="20"/>
      <c r="IM338" s="20"/>
      <c r="IN338" s="20"/>
      <c r="IO338" s="20"/>
      <c r="IP338" s="20"/>
      <c r="IQ338" s="20"/>
      <c r="IR338" s="20"/>
      <c r="IS338" s="20"/>
      <c r="IT338" s="20"/>
      <c r="IU338" s="20"/>
    </row>
    <row r="339" spans="1:255" x14ac:dyDescent="0.2">
      <c r="A339" s="125" t="s">
        <v>172</v>
      </c>
      <c r="B339" s="126" t="s">
        <v>35</v>
      </c>
      <c r="C339" s="127" t="s">
        <v>74</v>
      </c>
      <c r="D339" s="128" t="s">
        <v>23</v>
      </c>
      <c r="E339" s="129">
        <v>107</v>
      </c>
      <c r="F339" s="102">
        <v>1091.0500000000002</v>
      </c>
      <c r="G339" s="65"/>
      <c r="H339" s="102">
        <v>1091.05</v>
      </c>
      <c r="I339" s="130">
        <v>12814.75</v>
      </c>
      <c r="J339" s="66">
        <v>9.11</v>
      </c>
      <c r="K339" s="131">
        <v>116742.35</v>
      </c>
      <c r="L339" s="20"/>
      <c r="M339" s="20"/>
      <c r="N339" s="20"/>
      <c r="O339" s="20"/>
      <c r="P339" s="20"/>
      <c r="Q339" s="20"/>
      <c r="R339" s="20"/>
      <c r="S339" s="20"/>
      <c r="T339" s="20">
        <v>12814.75</v>
      </c>
      <c r="U339" s="20">
        <v>116742.35</v>
      </c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>
        <v>1</v>
      </c>
      <c r="CW339" s="20"/>
      <c r="CX339" s="20"/>
      <c r="CY339" s="20"/>
      <c r="CZ339" s="20"/>
      <c r="DA339" s="20"/>
      <c r="DB339" s="20"/>
      <c r="DC339" s="20"/>
      <c r="DD339" s="20"/>
      <c r="DE339" s="20">
        <v>116742.35</v>
      </c>
      <c r="DF339" s="20"/>
      <c r="DG339" s="20"/>
      <c r="DH339" s="20"/>
      <c r="DI339" s="20"/>
      <c r="DJ339" s="20"/>
      <c r="DK339" s="20">
        <v>12814.75</v>
      </c>
      <c r="DL339" s="20"/>
      <c r="DM339" s="20">
        <v>116742.35</v>
      </c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>
        <v>12814.75</v>
      </c>
      <c r="GK339" s="20"/>
      <c r="GL339" s="20"/>
      <c r="GM339" s="20"/>
      <c r="GN339" s="20">
        <v>12814.75</v>
      </c>
      <c r="GO339" s="20"/>
      <c r="GP339" s="20">
        <v>12814.75</v>
      </c>
      <c r="GQ339" s="20">
        <v>12814.75</v>
      </c>
      <c r="GR339" s="20"/>
      <c r="GS339" s="20">
        <v>12814.75</v>
      </c>
      <c r="GT339" s="20"/>
      <c r="GU339" s="20"/>
      <c r="GV339" s="20"/>
      <c r="GW339" s="20"/>
      <c r="GX339" s="20"/>
      <c r="GY339" s="20"/>
      <c r="GZ339" s="20"/>
      <c r="HA339" s="20"/>
      <c r="HB339" s="20">
        <v>12814.75</v>
      </c>
      <c r="HC339" s="20"/>
      <c r="HD339" s="20"/>
      <c r="HE339" s="20"/>
      <c r="HF339" s="20">
        <v>12814.75</v>
      </c>
      <c r="HG339" s="20"/>
      <c r="HH339" s="20"/>
      <c r="HI339" s="20"/>
      <c r="HJ339" s="20"/>
      <c r="HK339" s="20"/>
      <c r="HL339" s="20">
        <v>12814.75</v>
      </c>
      <c r="HM339" s="20"/>
      <c r="HN339" s="20">
        <v>12814.75</v>
      </c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>
        <v>12814.75</v>
      </c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  <c r="IJ339" s="20"/>
      <c r="IK339" s="20"/>
      <c r="IL339" s="20"/>
      <c r="IM339" s="20"/>
      <c r="IN339" s="20"/>
      <c r="IO339" s="20"/>
      <c r="IP339" s="20"/>
      <c r="IQ339" s="20"/>
      <c r="IR339" s="20"/>
      <c r="IS339" s="20"/>
      <c r="IT339" s="20"/>
      <c r="IU339" s="20"/>
    </row>
    <row r="340" spans="1:255" x14ac:dyDescent="0.2">
      <c r="A340" s="89"/>
      <c r="B340" s="96" t="s">
        <v>415</v>
      </c>
      <c r="C340" s="96" t="s">
        <v>424</v>
      </c>
      <c r="D340" s="29"/>
      <c r="E340" s="29"/>
      <c r="F340" s="29"/>
      <c r="G340" s="29"/>
      <c r="H340" s="29"/>
      <c r="I340" s="29"/>
      <c r="J340" s="29"/>
      <c r="K340" s="90"/>
    </row>
    <row r="341" spans="1:255" ht="13.5" thickBot="1" x14ac:dyDescent="0.25">
      <c r="A341" s="133"/>
      <c r="B341" s="134"/>
      <c r="C341" s="134" t="s">
        <v>423</v>
      </c>
      <c r="D341" s="134"/>
      <c r="E341" s="134"/>
      <c r="F341" s="134"/>
      <c r="G341" s="134"/>
      <c r="H341" s="229">
        <v>13241.68</v>
      </c>
      <c r="I341" s="230"/>
      <c r="J341" s="229">
        <v>120631.68000000001</v>
      </c>
      <c r="K341" s="231"/>
      <c r="L341" s="132"/>
      <c r="M341" s="132"/>
      <c r="N341" s="132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  <c r="IJ341" s="20"/>
      <c r="IK341" s="20"/>
      <c r="IL341" s="20"/>
      <c r="IM341" s="20"/>
      <c r="IN341" s="20"/>
      <c r="IO341" s="20"/>
      <c r="IP341" s="20"/>
      <c r="IQ341" s="20"/>
      <c r="IR341" s="20"/>
      <c r="IS341" s="20"/>
      <c r="IT341" s="20"/>
      <c r="IU341" s="20"/>
    </row>
    <row r="342" spans="1:255" x14ac:dyDescent="0.2">
      <c r="A342" s="106"/>
      <c r="B342" s="105"/>
      <c r="C342" s="105" t="s">
        <v>418</v>
      </c>
      <c r="D342" s="105"/>
      <c r="E342" s="105"/>
      <c r="F342" s="105"/>
      <c r="G342" s="105"/>
      <c r="H342" s="224">
        <v>16594.560000000001</v>
      </c>
      <c r="I342" s="225"/>
      <c r="J342" s="224">
        <v>229245.68</v>
      </c>
      <c r="K342" s="226"/>
      <c r="O342" s="20"/>
      <c r="P342" s="20"/>
      <c r="Q342" s="20"/>
      <c r="R342" s="20">
        <v>16594.560000000001</v>
      </c>
      <c r="S342" s="20">
        <v>229245.68</v>
      </c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>
        <v>16594.560000000001</v>
      </c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  <c r="IJ342" s="20"/>
      <c r="IK342" s="20"/>
      <c r="IL342" s="20"/>
      <c r="IM342" s="20"/>
      <c r="IN342" s="20"/>
      <c r="IO342" s="20"/>
      <c r="IP342" s="20"/>
      <c r="IQ342" s="20"/>
      <c r="IR342" s="20"/>
      <c r="IS342" s="20"/>
      <c r="IT342" s="20"/>
      <c r="IU342" s="20"/>
    </row>
    <row r="343" spans="1:255" x14ac:dyDescent="0.2">
      <c r="A343" s="70"/>
      <c r="B343" s="69"/>
      <c r="C343" s="69"/>
      <c r="D343" s="69"/>
      <c r="E343" s="69"/>
      <c r="F343" s="69"/>
      <c r="G343" s="69"/>
      <c r="H343" s="218"/>
      <c r="I343" s="219"/>
      <c r="J343" s="218"/>
      <c r="K343" s="220"/>
    </row>
    <row r="344" spans="1:255" ht="59.25" x14ac:dyDescent="0.2">
      <c r="A344" s="109">
        <v>12</v>
      </c>
      <c r="B344" s="116" t="s">
        <v>78</v>
      </c>
      <c r="C344" s="110" t="s">
        <v>425</v>
      </c>
      <c r="D344" s="111" t="s">
        <v>80</v>
      </c>
      <c r="E344" s="112">
        <v>0.29699999999999999</v>
      </c>
      <c r="F344" s="113">
        <v>1898.04</v>
      </c>
      <c r="G344" s="117" t="s">
        <v>6</v>
      </c>
      <c r="H344" s="113"/>
      <c r="I344" s="114">
        <v>1275.3800000000001</v>
      </c>
      <c r="J344" s="92"/>
      <c r="K344" s="115">
        <v>41847.72</v>
      </c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  <c r="IG344" s="20"/>
      <c r="IH344" s="20"/>
      <c r="II344" s="20"/>
      <c r="IJ344" s="20"/>
      <c r="IK344" s="20"/>
      <c r="IL344" s="20"/>
      <c r="IM344" s="20"/>
      <c r="IN344" s="20"/>
      <c r="IO344" s="20"/>
      <c r="IP344" s="20"/>
      <c r="IQ344" s="20"/>
      <c r="IR344" s="20"/>
      <c r="IS344" s="20"/>
      <c r="IT344" s="20"/>
      <c r="IU344" s="20"/>
    </row>
    <row r="345" spans="1:255" x14ac:dyDescent="0.2">
      <c r="A345" s="60"/>
      <c r="B345" s="61"/>
      <c r="C345" s="61" t="s">
        <v>405</v>
      </c>
      <c r="D345" s="62"/>
      <c r="E345" s="63"/>
      <c r="F345" s="64">
        <v>1345.96</v>
      </c>
      <c r="G345" s="65" t="s">
        <v>26</v>
      </c>
      <c r="H345" s="64">
        <v>1413.26</v>
      </c>
      <c r="I345" s="64">
        <v>419.74</v>
      </c>
      <c r="J345" s="66">
        <v>33.39</v>
      </c>
      <c r="K345" s="67">
        <v>14015.06</v>
      </c>
      <c r="O345" s="20"/>
      <c r="P345" s="20"/>
      <c r="Q345" s="20"/>
      <c r="R345" s="20"/>
      <c r="S345" s="20"/>
      <c r="T345" s="20">
        <v>419.74</v>
      </c>
      <c r="U345" s="20">
        <v>14015.06</v>
      </c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>
        <v>1</v>
      </c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>
        <v>14015.06</v>
      </c>
      <c r="DH345" s="20">
        <v>1</v>
      </c>
      <c r="DI345" s="20"/>
      <c r="DJ345" s="20"/>
      <c r="DK345" s="20"/>
      <c r="DL345" s="20"/>
      <c r="DM345" s="20"/>
      <c r="DN345" s="20"/>
      <c r="DO345" s="20"/>
      <c r="DP345" s="20"/>
      <c r="DQ345" s="20">
        <v>419.74</v>
      </c>
      <c r="DR345" s="20"/>
      <c r="DS345" s="20">
        <v>14015.06</v>
      </c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>
        <v>419.74</v>
      </c>
      <c r="GK345" s="20">
        <v>419.74</v>
      </c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>
        <v>419.74</v>
      </c>
      <c r="HC345" s="20"/>
      <c r="HD345" s="20"/>
      <c r="HE345" s="20"/>
      <c r="HF345" s="20">
        <v>419.74</v>
      </c>
      <c r="HG345" s="20"/>
      <c r="HH345" s="20"/>
      <c r="HI345" s="20"/>
      <c r="HJ345" s="20"/>
      <c r="HK345" s="20"/>
      <c r="HL345" s="20">
        <v>419.74</v>
      </c>
      <c r="HM345" s="20"/>
      <c r="HN345" s="20">
        <v>419.74</v>
      </c>
      <c r="HO345" s="20"/>
      <c r="HP345" s="20"/>
      <c r="HQ345" s="20"/>
      <c r="HR345" s="20"/>
      <c r="HS345" s="20"/>
      <c r="HT345" s="20"/>
      <c r="HU345" s="20"/>
      <c r="HV345" s="20"/>
      <c r="HW345" s="20"/>
      <c r="HX345" s="20">
        <v>419.74</v>
      </c>
      <c r="HY345" s="20"/>
      <c r="HZ345" s="20"/>
      <c r="IA345" s="20"/>
      <c r="IB345" s="20"/>
      <c r="IC345" s="20"/>
      <c r="ID345" s="20"/>
      <c r="IE345" s="20"/>
      <c r="IF345" s="20"/>
      <c r="IG345" s="20"/>
      <c r="IH345" s="20"/>
      <c r="II345" s="20"/>
      <c r="IJ345" s="20"/>
      <c r="IK345" s="20"/>
      <c r="IL345" s="20"/>
      <c r="IM345" s="20"/>
      <c r="IN345" s="20"/>
      <c r="IO345" s="20"/>
      <c r="IP345" s="20"/>
      <c r="IQ345" s="20"/>
      <c r="IR345" s="20"/>
      <c r="IS345" s="20"/>
      <c r="IT345" s="20"/>
      <c r="IU345" s="20"/>
    </row>
    <row r="346" spans="1:255" x14ac:dyDescent="0.2">
      <c r="A346" s="71"/>
      <c r="B346" s="72"/>
      <c r="C346" s="72" t="s">
        <v>406</v>
      </c>
      <c r="D346" s="73"/>
      <c r="E346" s="74"/>
      <c r="F346" s="75">
        <v>117.43</v>
      </c>
      <c r="G346" s="76" t="s">
        <v>26</v>
      </c>
      <c r="H346" s="75">
        <v>123.3</v>
      </c>
      <c r="I346" s="75">
        <v>36.619999999999997</v>
      </c>
      <c r="J346" s="77">
        <v>13.26</v>
      </c>
      <c r="K346" s="78">
        <v>485.58</v>
      </c>
      <c r="O346" s="20"/>
      <c r="P346" s="20"/>
      <c r="Q346" s="20"/>
      <c r="R346" s="20"/>
      <c r="S346" s="20"/>
      <c r="T346" s="20">
        <v>36.619999999999997</v>
      </c>
      <c r="U346" s="20">
        <v>485.58</v>
      </c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>
        <v>1</v>
      </c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>
        <v>36.619999999999997</v>
      </c>
      <c r="DR346" s="20"/>
      <c r="DS346" s="20">
        <v>485.58</v>
      </c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>
        <v>36.619999999999997</v>
      </c>
      <c r="GK346" s="20"/>
      <c r="GL346" s="20">
        <v>36.619999999999997</v>
      </c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>
        <v>36.619999999999997</v>
      </c>
      <c r="HC346" s="20"/>
      <c r="HD346" s="20"/>
      <c r="HE346" s="20"/>
      <c r="HF346" s="20">
        <v>36.619999999999997</v>
      </c>
      <c r="HG346" s="20"/>
      <c r="HH346" s="20"/>
      <c r="HI346" s="20"/>
      <c r="HJ346" s="20"/>
      <c r="HK346" s="20"/>
      <c r="HL346" s="20">
        <v>36.619999999999997</v>
      </c>
      <c r="HM346" s="20"/>
      <c r="HN346" s="20">
        <v>36.619999999999997</v>
      </c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  <c r="ID346" s="20"/>
      <c r="IE346" s="20"/>
      <c r="IF346" s="20"/>
      <c r="IG346" s="20"/>
      <c r="IH346" s="20"/>
      <c r="II346" s="20"/>
      <c r="IJ346" s="20"/>
      <c r="IK346" s="20"/>
      <c r="IL346" s="20"/>
      <c r="IM346" s="20"/>
      <c r="IN346" s="20"/>
      <c r="IO346" s="20"/>
      <c r="IP346" s="20"/>
      <c r="IQ346" s="20"/>
      <c r="IR346" s="20"/>
      <c r="IS346" s="20"/>
      <c r="IT346" s="20"/>
      <c r="IU346" s="20"/>
    </row>
    <row r="347" spans="1:255" x14ac:dyDescent="0.2">
      <c r="A347" s="71"/>
      <c r="B347" s="72"/>
      <c r="C347" s="72" t="s">
        <v>407</v>
      </c>
      <c r="D347" s="73"/>
      <c r="E347" s="74"/>
      <c r="F347" s="75">
        <v>14.83</v>
      </c>
      <c r="G347" s="76" t="s">
        <v>26</v>
      </c>
      <c r="H347" s="75">
        <v>15.57</v>
      </c>
      <c r="I347" s="75">
        <v>4.62</v>
      </c>
      <c r="J347" s="77">
        <v>33.39</v>
      </c>
      <c r="K347" s="78">
        <v>154.41</v>
      </c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>
        <v>4.62</v>
      </c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  <c r="HL347" s="20"/>
      <c r="HM347" s="20"/>
      <c r="HN347" s="20"/>
      <c r="HO347" s="20"/>
      <c r="HP347" s="20"/>
      <c r="HQ347" s="20"/>
      <c r="HR347" s="20"/>
      <c r="HS347" s="20"/>
      <c r="HT347" s="20"/>
      <c r="HU347" s="20"/>
      <c r="HV347" s="20"/>
      <c r="HW347" s="20"/>
      <c r="HX347" s="20">
        <v>4.62</v>
      </c>
      <c r="HY347" s="20"/>
      <c r="HZ347" s="20"/>
      <c r="IA347" s="20"/>
      <c r="IB347" s="20"/>
      <c r="IC347" s="20"/>
      <c r="ID347" s="20"/>
      <c r="IE347" s="20"/>
      <c r="IF347" s="20"/>
      <c r="IG347" s="20"/>
      <c r="IH347" s="20"/>
      <c r="II347" s="20"/>
      <c r="IJ347" s="20"/>
      <c r="IK347" s="20"/>
      <c r="IL347" s="20"/>
      <c r="IM347" s="20"/>
      <c r="IN347" s="20"/>
      <c r="IO347" s="20"/>
      <c r="IP347" s="20"/>
      <c r="IQ347" s="20"/>
      <c r="IR347" s="20"/>
      <c r="IS347" s="20"/>
      <c r="IT347" s="20"/>
      <c r="IU347" s="20"/>
    </row>
    <row r="348" spans="1:255" x14ac:dyDescent="0.2">
      <c r="A348" s="71"/>
      <c r="B348" s="72"/>
      <c r="C348" s="72" t="s">
        <v>408</v>
      </c>
      <c r="D348" s="73"/>
      <c r="E348" s="74"/>
      <c r="F348" s="75">
        <v>434.65</v>
      </c>
      <c r="G348" s="76"/>
      <c r="H348" s="75">
        <v>434.65</v>
      </c>
      <c r="I348" s="75">
        <v>129.09</v>
      </c>
      <c r="J348" s="77">
        <v>9.11</v>
      </c>
      <c r="K348" s="78">
        <v>1176.02</v>
      </c>
      <c r="O348" s="20"/>
      <c r="P348" s="20"/>
      <c r="Q348" s="20"/>
      <c r="R348" s="20"/>
      <c r="S348" s="20"/>
      <c r="T348" s="20">
        <v>129.09</v>
      </c>
      <c r="U348" s="20">
        <v>1176.02</v>
      </c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>
        <v>1</v>
      </c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>
        <v>129.09</v>
      </c>
      <c r="DL348" s="20"/>
      <c r="DM348" s="20">
        <v>1176.02</v>
      </c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>
        <v>129.09</v>
      </c>
      <c r="GK348" s="20"/>
      <c r="GL348" s="20"/>
      <c r="GM348" s="20"/>
      <c r="GN348" s="20">
        <v>129.09</v>
      </c>
      <c r="GO348" s="20"/>
      <c r="GP348" s="20">
        <v>129.09</v>
      </c>
      <c r="GQ348" s="20">
        <v>129.09</v>
      </c>
      <c r="GR348" s="20"/>
      <c r="GS348" s="20">
        <v>129.09</v>
      </c>
      <c r="GT348" s="20"/>
      <c r="GU348" s="20"/>
      <c r="GV348" s="20"/>
      <c r="GW348" s="20">
        <v>0</v>
      </c>
      <c r="GX348" s="20">
        <v>0</v>
      </c>
      <c r="GY348" s="20"/>
      <c r="GZ348" s="20"/>
      <c r="HA348" s="20"/>
      <c r="HB348" s="20">
        <v>129.09</v>
      </c>
      <c r="HC348" s="20"/>
      <c r="HD348" s="20"/>
      <c r="HE348" s="20"/>
      <c r="HF348" s="20">
        <v>129.09</v>
      </c>
      <c r="HG348" s="20"/>
      <c r="HH348" s="20"/>
      <c r="HI348" s="20"/>
      <c r="HJ348" s="20"/>
      <c r="HK348" s="20"/>
      <c r="HL348" s="20">
        <v>129.09</v>
      </c>
      <c r="HM348" s="20"/>
      <c r="HN348" s="20">
        <v>129.09</v>
      </c>
      <c r="HO348" s="20"/>
      <c r="HP348" s="20"/>
      <c r="HQ348" s="20"/>
      <c r="HR348" s="20"/>
      <c r="HS348" s="20"/>
      <c r="HT348" s="20"/>
      <c r="HU348" s="20"/>
      <c r="HV348" s="20"/>
      <c r="HW348" s="20"/>
      <c r="HX348" s="20"/>
      <c r="HY348" s="20"/>
      <c r="HZ348" s="20"/>
      <c r="IA348" s="20"/>
      <c r="IB348" s="20"/>
      <c r="IC348" s="20"/>
      <c r="ID348" s="20"/>
      <c r="IE348" s="20"/>
      <c r="IF348" s="20"/>
      <c r="IG348" s="20"/>
      <c r="IH348" s="20"/>
      <c r="II348" s="20"/>
      <c r="IJ348" s="20"/>
      <c r="IK348" s="20"/>
      <c r="IL348" s="20"/>
      <c r="IM348" s="20"/>
      <c r="IN348" s="20"/>
      <c r="IO348" s="20"/>
      <c r="IP348" s="20"/>
      <c r="IQ348" s="20"/>
      <c r="IR348" s="20"/>
      <c r="IS348" s="20"/>
      <c r="IT348" s="20"/>
      <c r="IU348" s="20"/>
    </row>
    <row r="349" spans="1:255" x14ac:dyDescent="0.2">
      <c r="A349" s="79"/>
      <c r="B349" s="80"/>
      <c r="C349" s="80" t="s">
        <v>409</v>
      </c>
      <c r="D349" s="81"/>
      <c r="E349" s="82">
        <v>121</v>
      </c>
      <c r="F349" s="83" t="s">
        <v>410</v>
      </c>
      <c r="G349" s="84"/>
      <c r="H349" s="85">
        <v>1728.88</v>
      </c>
      <c r="I349" s="85">
        <v>513.48</v>
      </c>
      <c r="J349" s="87">
        <v>1.21</v>
      </c>
      <c r="K349" s="86">
        <v>17145.060000000001</v>
      </c>
      <c r="O349" s="20"/>
      <c r="P349" s="20"/>
      <c r="Q349" s="20"/>
      <c r="R349" s="20"/>
      <c r="S349" s="20"/>
      <c r="T349" s="20">
        <v>513.48</v>
      </c>
      <c r="U349" s="20">
        <v>17145.060000000001</v>
      </c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>
        <v>1</v>
      </c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>
        <v>513.48</v>
      </c>
      <c r="DR349" s="20"/>
      <c r="DS349" s="20">
        <v>17145.060000000001</v>
      </c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>
        <v>513.48</v>
      </c>
      <c r="GZ349" s="20"/>
      <c r="HA349" s="20"/>
      <c r="HB349" s="20">
        <v>513.48</v>
      </c>
      <c r="HC349" s="20"/>
      <c r="HD349" s="20"/>
      <c r="HE349" s="20"/>
      <c r="HF349" s="20">
        <v>513.48</v>
      </c>
      <c r="HG349" s="20"/>
      <c r="HH349" s="20"/>
      <c r="HI349" s="20"/>
      <c r="HJ349" s="20"/>
      <c r="HK349" s="20"/>
      <c r="HL349" s="20">
        <v>513.48</v>
      </c>
      <c r="HM349" s="20"/>
      <c r="HN349" s="20">
        <v>513.48</v>
      </c>
      <c r="HO349" s="20"/>
      <c r="HP349" s="20"/>
      <c r="HQ349" s="20"/>
      <c r="HR349" s="20"/>
      <c r="HS349" s="20"/>
      <c r="HT349" s="20"/>
      <c r="HU349" s="20"/>
      <c r="HV349" s="20"/>
      <c r="HW349" s="20"/>
      <c r="HX349" s="20"/>
      <c r="HY349" s="20"/>
      <c r="HZ349" s="20"/>
      <c r="IA349" s="20"/>
      <c r="IB349" s="20"/>
      <c r="IC349" s="20"/>
      <c r="ID349" s="20"/>
      <c r="IE349" s="20"/>
      <c r="IF349" s="20"/>
      <c r="IG349" s="20"/>
      <c r="IH349" s="20"/>
      <c r="II349" s="20"/>
      <c r="IJ349" s="20"/>
      <c r="IK349" s="20"/>
      <c r="IL349" s="20"/>
      <c r="IM349" s="20"/>
      <c r="IN349" s="20"/>
      <c r="IO349" s="20"/>
      <c r="IP349" s="20"/>
      <c r="IQ349" s="20"/>
      <c r="IR349" s="20"/>
      <c r="IS349" s="20"/>
      <c r="IT349" s="20"/>
      <c r="IU349" s="20"/>
    </row>
    <row r="350" spans="1:255" x14ac:dyDescent="0.2">
      <c r="A350" s="79"/>
      <c r="B350" s="80"/>
      <c r="C350" s="80" t="s">
        <v>411</v>
      </c>
      <c r="D350" s="81"/>
      <c r="E350" s="82">
        <v>72</v>
      </c>
      <c r="F350" s="83" t="s">
        <v>410</v>
      </c>
      <c r="G350" s="84"/>
      <c r="H350" s="85">
        <v>1028.76</v>
      </c>
      <c r="I350" s="85">
        <v>305.54000000000002</v>
      </c>
      <c r="J350" s="87">
        <v>0.72</v>
      </c>
      <c r="K350" s="86">
        <v>10202.02</v>
      </c>
      <c r="O350" s="20"/>
      <c r="P350" s="20"/>
      <c r="Q350" s="20"/>
      <c r="R350" s="20"/>
      <c r="S350" s="20"/>
      <c r="T350" s="20">
        <v>305.54000000000002</v>
      </c>
      <c r="U350" s="20">
        <v>10202.02</v>
      </c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>
        <v>1</v>
      </c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>
        <v>305.54000000000002</v>
      </c>
      <c r="DR350" s="20"/>
      <c r="DS350" s="20">
        <v>10202.02</v>
      </c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>
        <v>305.54000000000002</v>
      </c>
      <c r="HA350" s="20"/>
      <c r="HB350" s="20">
        <v>305.54000000000002</v>
      </c>
      <c r="HC350" s="20"/>
      <c r="HD350" s="20"/>
      <c r="HE350" s="20"/>
      <c r="HF350" s="20">
        <v>305.54000000000002</v>
      </c>
      <c r="HG350" s="20"/>
      <c r="HH350" s="20"/>
      <c r="HI350" s="20"/>
      <c r="HJ350" s="20"/>
      <c r="HK350" s="20"/>
      <c r="HL350" s="20">
        <v>305.54000000000002</v>
      </c>
      <c r="HM350" s="20"/>
      <c r="HN350" s="20">
        <v>305.54000000000002</v>
      </c>
      <c r="HO350" s="20"/>
      <c r="HP350" s="20"/>
      <c r="HQ350" s="20"/>
      <c r="HR350" s="20"/>
      <c r="HS350" s="20"/>
      <c r="HT350" s="20"/>
      <c r="HU350" s="20"/>
      <c r="HV350" s="20"/>
      <c r="HW350" s="20"/>
      <c r="HX350" s="20"/>
      <c r="HY350" s="20"/>
      <c r="HZ350" s="20"/>
      <c r="IA350" s="20"/>
      <c r="IB350" s="20"/>
      <c r="IC350" s="20"/>
      <c r="ID350" s="20"/>
      <c r="IE350" s="20"/>
      <c r="IF350" s="20"/>
      <c r="IG350" s="20"/>
      <c r="IH350" s="20"/>
      <c r="II350" s="20"/>
      <c r="IJ350" s="20"/>
      <c r="IK350" s="20"/>
      <c r="IL350" s="20"/>
      <c r="IM350" s="20"/>
      <c r="IN350" s="20"/>
      <c r="IO350" s="20"/>
      <c r="IP350" s="20"/>
      <c r="IQ350" s="20"/>
      <c r="IR350" s="20"/>
      <c r="IS350" s="20"/>
      <c r="IT350" s="20"/>
      <c r="IU350" s="20"/>
    </row>
    <row r="351" spans="1:255" x14ac:dyDescent="0.2">
      <c r="A351" s="71"/>
      <c r="B351" s="72"/>
      <c r="C351" s="72" t="s">
        <v>412</v>
      </c>
      <c r="D351" s="73" t="s">
        <v>413</v>
      </c>
      <c r="E351" s="74">
        <v>154</v>
      </c>
      <c r="F351" s="75"/>
      <c r="G351" s="76" t="s">
        <v>26</v>
      </c>
      <c r="H351" s="75">
        <v>161.69999999999999</v>
      </c>
      <c r="I351" s="88">
        <v>48.024900000000002</v>
      </c>
      <c r="J351" s="77"/>
      <c r="K351" s="78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  <c r="HL351" s="20"/>
      <c r="HM351" s="20"/>
      <c r="HN351" s="20"/>
      <c r="HO351" s="20"/>
      <c r="HP351" s="20"/>
      <c r="HQ351" s="20"/>
      <c r="HR351" s="20"/>
      <c r="HS351" s="20"/>
      <c r="HT351" s="20"/>
      <c r="HU351" s="20"/>
      <c r="HV351" s="20"/>
      <c r="HW351" s="20"/>
      <c r="HX351" s="20"/>
      <c r="HY351" s="20"/>
      <c r="HZ351" s="20"/>
      <c r="IA351" s="20"/>
      <c r="IB351" s="20"/>
      <c r="IC351" s="20"/>
      <c r="ID351" s="20"/>
      <c r="IE351" s="20"/>
      <c r="IF351" s="20"/>
      <c r="IG351" s="20"/>
      <c r="IH351" s="20"/>
      <c r="II351" s="20"/>
      <c r="IJ351" s="20"/>
      <c r="IK351" s="20"/>
      <c r="IL351" s="20"/>
      <c r="IM351" s="20"/>
      <c r="IN351" s="20"/>
      <c r="IO351" s="20"/>
      <c r="IP351" s="20"/>
      <c r="IQ351" s="20"/>
      <c r="IR351" s="20"/>
      <c r="IS351" s="20"/>
      <c r="IT351" s="20"/>
      <c r="IU351" s="20"/>
    </row>
    <row r="352" spans="1:255" ht="24" x14ac:dyDescent="0.2">
      <c r="A352" s="118" t="s">
        <v>174</v>
      </c>
      <c r="B352" s="124" t="s">
        <v>35</v>
      </c>
      <c r="C352" s="119" t="s">
        <v>85</v>
      </c>
      <c r="D352" s="120" t="s">
        <v>64</v>
      </c>
      <c r="E352" s="121">
        <v>27.2</v>
      </c>
      <c r="F352" s="93">
        <v>1149.8900000000001</v>
      </c>
      <c r="G352" s="91"/>
      <c r="H352" s="93">
        <v>1149.8900000000001</v>
      </c>
      <c r="I352" s="122">
        <v>3433.26</v>
      </c>
      <c r="J352" s="92">
        <v>9.11</v>
      </c>
      <c r="K352" s="123">
        <v>31277.01</v>
      </c>
      <c r="L352" s="20"/>
      <c r="M352" s="20"/>
      <c r="N352" s="20"/>
      <c r="O352" s="20"/>
      <c r="P352" s="20"/>
      <c r="Q352" s="20"/>
      <c r="R352" s="20"/>
      <c r="S352" s="20"/>
      <c r="T352" s="20">
        <v>3433.26</v>
      </c>
      <c r="U352" s="20">
        <v>31277.01</v>
      </c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>
        <v>1</v>
      </c>
      <c r="CW352" s="20"/>
      <c r="CX352" s="20"/>
      <c r="CY352" s="20"/>
      <c r="CZ352" s="20"/>
      <c r="DA352" s="20"/>
      <c r="DB352" s="20"/>
      <c r="DC352" s="20"/>
      <c r="DD352" s="20"/>
      <c r="DE352" s="20">
        <v>31277.01</v>
      </c>
      <c r="DF352" s="20"/>
      <c r="DG352" s="20"/>
      <c r="DH352" s="20"/>
      <c r="DI352" s="20"/>
      <c r="DJ352" s="20"/>
      <c r="DK352" s="20">
        <v>3433.26</v>
      </c>
      <c r="DL352" s="20"/>
      <c r="DM352" s="20">
        <v>31277.01</v>
      </c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>
        <v>3433.26</v>
      </c>
      <c r="GK352" s="20"/>
      <c r="GL352" s="20"/>
      <c r="GM352" s="20"/>
      <c r="GN352" s="20">
        <v>3433.26</v>
      </c>
      <c r="GO352" s="20"/>
      <c r="GP352" s="20">
        <v>3433.26</v>
      </c>
      <c r="GQ352" s="20">
        <v>3433.26</v>
      </c>
      <c r="GR352" s="20"/>
      <c r="GS352" s="20">
        <v>3433.26</v>
      </c>
      <c r="GT352" s="20"/>
      <c r="GU352" s="20"/>
      <c r="GV352" s="20"/>
      <c r="GW352" s="20"/>
      <c r="GX352" s="20"/>
      <c r="GY352" s="20"/>
      <c r="GZ352" s="20"/>
      <c r="HA352" s="20"/>
      <c r="HB352" s="20">
        <v>3433.26</v>
      </c>
      <c r="HC352" s="20"/>
      <c r="HD352" s="20"/>
      <c r="HE352" s="20"/>
      <c r="HF352" s="20">
        <v>3433.26</v>
      </c>
      <c r="HG352" s="20"/>
      <c r="HH352" s="20"/>
      <c r="HI352" s="20"/>
      <c r="HJ352" s="20"/>
      <c r="HK352" s="20"/>
      <c r="HL352" s="20">
        <v>3433.26</v>
      </c>
      <c r="HM352" s="20"/>
      <c r="HN352" s="20">
        <v>3433.26</v>
      </c>
      <c r="HO352" s="20"/>
      <c r="HP352" s="20"/>
      <c r="HQ352" s="20"/>
      <c r="HR352" s="20"/>
      <c r="HS352" s="20"/>
      <c r="HT352" s="20"/>
      <c r="HU352" s="20"/>
      <c r="HV352" s="20"/>
      <c r="HW352" s="20"/>
      <c r="HX352" s="20"/>
      <c r="HY352" s="20">
        <v>3433.26</v>
      </c>
      <c r="HZ352" s="20"/>
      <c r="IA352" s="20"/>
      <c r="IB352" s="20"/>
      <c r="IC352" s="20"/>
      <c r="ID352" s="20"/>
      <c r="IE352" s="20"/>
      <c r="IF352" s="20"/>
      <c r="IG352" s="20"/>
      <c r="IH352" s="20"/>
      <c r="II352" s="20"/>
      <c r="IJ352" s="20"/>
      <c r="IK352" s="20"/>
      <c r="IL352" s="20"/>
      <c r="IM352" s="20"/>
      <c r="IN352" s="20"/>
      <c r="IO352" s="20"/>
      <c r="IP352" s="20"/>
      <c r="IQ352" s="20"/>
      <c r="IR352" s="20"/>
      <c r="IS352" s="20"/>
      <c r="IT352" s="20"/>
      <c r="IU352" s="20"/>
    </row>
    <row r="353" spans="1:255" x14ac:dyDescent="0.2">
      <c r="A353" s="58"/>
      <c r="B353" s="94" t="s">
        <v>415</v>
      </c>
      <c r="C353" s="94" t="s">
        <v>426</v>
      </c>
      <c r="D353" s="57"/>
      <c r="E353" s="57"/>
      <c r="F353" s="57"/>
      <c r="G353" s="57"/>
      <c r="H353" s="57"/>
      <c r="I353" s="57"/>
      <c r="J353" s="57"/>
      <c r="K353" s="59"/>
    </row>
    <row r="354" spans="1:255" ht="24" x14ac:dyDescent="0.2">
      <c r="A354" s="125" t="s">
        <v>175</v>
      </c>
      <c r="B354" s="126" t="s">
        <v>35</v>
      </c>
      <c r="C354" s="127" t="s">
        <v>89</v>
      </c>
      <c r="D354" s="128" t="s">
        <v>64</v>
      </c>
      <c r="E354" s="129">
        <v>2.5000000000000004</v>
      </c>
      <c r="F354" s="102">
        <v>1038.69</v>
      </c>
      <c r="G354" s="65"/>
      <c r="H354" s="102">
        <v>1038.69</v>
      </c>
      <c r="I354" s="130">
        <v>285.04000000000002</v>
      </c>
      <c r="J354" s="66">
        <v>9.11</v>
      </c>
      <c r="K354" s="131">
        <v>2596.73</v>
      </c>
      <c r="L354" s="20"/>
      <c r="M354" s="20"/>
      <c r="N354" s="20"/>
      <c r="O354" s="20"/>
      <c r="P354" s="20"/>
      <c r="Q354" s="20"/>
      <c r="R354" s="20"/>
      <c r="S354" s="20"/>
      <c r="T354" s="20">
        <v>285.04000000000002</v>
      </c>
      <c r="U354" s="20">
        <v>2596.73</v>
      </c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>
        <v>1</v>
      </c>
      <c r="CW354" s="20"/>
      <c r="CX354" s="20"/>
      <c r="CY354" s="20"/>
      <c r="CZ354" s="20"/>
      <c r="DA354" s="20"/>
      <c r="DB354" s="20"/>
      <c r="DC354" s="20"/>
      <c r="DD354" s="20"/>
      <c r="DE354" s="20">
        <v>2596.73</v>
      </c>
      <c r="DF354" s="20"/>
      <c r="DG354" s="20"/>
      <c r="DH354" s="20"/>
      <c r="DI354" s="20"/>
      <c r="DJ354" s="20"/>
      <c r="DK354" s="20">
        <v>285.04000000000002</v>
      </c>
      <c r="DL354" s="20"/>
      <c r="DM354" s="20">
        <v>2596.73</v>
      </c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>
        <v>285.04000000000002</v>
      </c>
      <c r="GK354" s="20"/>
      <c r="GL354" s="20"/>
      <c r="GM354" s="20"/>
      <c r="GN354" s="20">
        <v>285.04000000000002</v>
      </c>
      <c r="GO354" s="20"/>
      <c r="GP354" s="20">
        <v>285.04000000000002</v>
      </c>
      <c r="GQ354" s="20">
        <v>285.04000000000002</v>
      </c>
      <c r="GR354" s="20"/>
      <c r="GS354" s="20">
        <v>285.04000000000002</v>
      </c>
      <c r="GT354" s="20"/>
      <c r="GU354" s="20"/>
      <c r="GV354" s="20"/>
      <c r="GW354" s="20"/>
      <c r="GX354" s="20"/>
      <c r="GY354" s="20"/>
      <c r="GZ354" s="20"/>
      <c r="HA354" s="20"/>
      <c r="HB354" s="20">
        <v>285.04000000000002</v>
      </c>
      <c r="HC354" s="20"/>
      <c r="HD354" s="20"/>
      <c r="HE354" s="20"/>
      <c r="HF354" s="20">
        <v>285.04000000000002</v>
      </c>
      <c r="HG354" s="20"/>
      <c r="HH354" s="20"/>
      <c r="HI354" s="20"/>
      <c r="HJ354" s="20"/>
      <c r="HK354" s="20"/>
      <c r="HL354" s="20">
        <v>285.04000000000002</v>
      </c>
      <c r="HM354" s="20"/>
      <c r="HN354" s="20">
        <v>285.04000000000002</v>
      </c>
      <c r="HO354" s="20"/>
      <c r="HP354" s="20"/>
      <c r="HQ354" s="20"/>
      <c r="HR354" s="20"/>
      <c r="HS354" s="20"/>
      <c r="HT354" s="20"/>
      <c r="HU354" s="20"/>
      <c r="HV354" s="20"/>
      <c r="HW354" s="20"/>
      <c r="HX354" s="20"/>
      <c r="HY354" s="20">
        <v>285.04000000000002</v>
      </c>
      <c r="HZ354" s="20"/>
      <c r="IA354" s="20"/>
      <c r="IB354" s="20"/>
      <c r="IC354" s="20"/>
      <c r="ID354" s="20"/>
      <c r="IE354" s="20"/>
      <c r="IF354" s="20"/>
      <c r="IG354" s="20"/>
      <c r="IH354" s="20"/>
      <c r="II354" s="20"/>
      <c r="IJ354" s="20"/>
      <c r="IK354" s="20"/>
      <c r="IL354" s="20"/>
      <c r="IM354" s="20"/>
      <c r="IN354" s="20"/>
      <c r="IO354" s="20"/>
      <c r="IP354" s="20"/>
      <c r="IQ354" s="20"/>
      <c r="IR354" s="20"/>
      <c r="IS354" s="20"/>
      <c r="IT354" s="20"/>
      <c r="IU354" s="20"/>
    </row>
    <row r="355" spans="1:255" x14ac:dyDescent="0.2">
      <c r="A355" s="89"/>
      <c r="B355" s="96" t="s">
        <v>415</v>
      </c>
      <c r="C355" s="96" t="s">
        <v>427</v>
      </c>
      <c r="D355" s="29"/>
      <c r="E355" s="29"/>
      <c r="F355" s="29"/>
      <c r="G355" s="29"/>
      <c r="H355" s="29"/>
      <c r="I355" s="29"/>
      <c r="J355" s="29"/>
      <c r="K355" s="90"/>
    </row>
    <row r="356" spans="1:255" ht="13.5" thickBot="1" x14ac:dyDescent="0.25">
      <c r="A356" s="133"/>
      <c r="B356" s="134"/>
      <c r="C356" s="134" t="s">
        <v>423</v>
      </c>
      <c r="D356" s="134"/>
      <c r="E356" s="134"/>
      <c r="F356" s="134"/>
      <c r="G356" s="134"/>
      <c r="H356" s="229">
        <v>3847.3900000000003</v>
      </c>
      <c r="I356" s="230"/>
      <c r="J356" s="229">
        <v>35049.760000000002</v>
      </c>
      <c r="K356" s="231"/>
      <c r="L356" s="132"/>
      <c r="M356" s="132"/>
      <c r="N356" s="132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M356" s="20"/>
      <c r="FN356" s="20"/>
      <c r="FO356" s="20"/>
      <c r="FP356" s="20"/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B356" s="20"/>
      <c r="GC356" s="20"/>
      <c r="GD356" s="20"/>
      <c r="GE356" s="20"/>
      <c r="GF356" s="20"/>
      <c r="GG356" s="20"/>
      <c r="GH356" s="20"/>
      <c r="GI356" s="20"/>
      <c r="GJ356" s="20"/>
      <c r="GK356" s="20"/>
      <c r="GL356" s="20"/>
      <c r="GM356" s="20"/>
      <c r="GN356" s="20"/>
      <c r="GO356" s="20"/>
      <c r="GP356" s="20"/>
      <c r="GQ356" s="20"/>
      <c r="GR356" s="20"/>
      <c r="GS356" s="20"/>
      <c r="GT356" s="20"/>
      <c r="GU356" s="20"/>
      <c r="GV356" s="20"/>
      <c r="GW356" s="20"/>
      <c r="GX356" s="20"/>
      <c r="GY356" s="20"/>
      <c r="GZ356" s="20"/>
      <c r="HA356" s="20"/>
      <c r="HB356" s="20"/>
      <c r="HC356" s="20"/>
      <c r="HD356" s="20"/>
      <c r="HE356" s="20"/>
      <c r="HF356" s="20"/>
      <c r="HG356" s="20"/>
      <c r="HH356" s="20"/>
      <c r="HI356" s="20"/>
      <c r="HJ356" s="20"/>
      <c r="HK356" s="20"/>
      <c r="HL356" s="20"/>
      <c r="HM356" s="20"/>
      <c r="HN356" s="20"/>
      <c r="HO356" s="20"/>
      <c r="HP356" s="20"/>
      <c r="HQ356" s="20"/>
      <c r="HR356" s="20"/>
      <c r="HS356" s="20"/>
      <c r="HT356" s="20"/>
      <c r="HU356" s="20"/>
      <c r="HV356" s="20"/>
      <c r="HW356" s="20"/>
      <c r="HX356" s="20"/>
      <c r="HY356" s="20"/>
      <c r="HZ356" s="20"/>
      <c r="IA356" s="20"/>
      <c r="IB356" s="20"/>
      <c r="IC356" s="20"/>
      <c r="ID356" s="20"/>
      <c r="IE356" s="20"/>
      <c r="IF356" s="20"/>
      <c r="IG356" s="20"/>
      <c r="IH356" s="20"/>
      <c r="II356" s="20"/>
      <c r="IJ356" s="20"/>
      <c r="IK356" s="20"/>
      <c r="IL356" s="20"/>
      <c r="IM356" s="20"/>
      <c r="IN356" s="20"/>
      <c r="IO356" s="20"/>
      <c r="IP356" s="20"/>
      <c r="IQ356" s="20"/>
      <c r="IR356" s="20"/>
      <c r="IS356" s="20"/>
      <c r="IT356" s="20"/>
      <c r="IU356" s="20"/>
    </row>
    <row r="357" spans="1:255" x14ac:dyDescent="0.2">
      <c r="A357" s="106"/>
      <c r="B357" s="105"/>
      <c r="C357" s="105" t="s">
        <v>418</v>
      </c>
      <c r="D357" s="105"/>
      <c r="E357" s="105"/>
      <c r="F357" s="105"/>
      <c r="G357" s="105"/>
      <c r="H357" s="224">
        <v>5122.7700000000004</v>
      </c>
      <c r="I357" s="225"/>
      <c r="J357" s="224">
        <v>76897.48</v>
      </c>
      <c r="K357" s="226"/>
      <c r="O357" s="20"/>
      <c r="P357" s="20"/>
      <c r="Q357" s="20"/>
      <c r="R357" s="20">
        <v>5122.7700000000004</v>
      </c>
      <c r="S357" s="20">
        <v>76897.48</v>
      </c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M357" s="20"/>
      <c r="FN357" s="20"/>
      <c r="FO357" s="20"/>
      <c r="FP357" s="20"/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B357" s="20"/>
      <c r="GC357" s="20"/>
      <c r="GD357" s="20"/>
      <c r="GE357" s="20"/>
      <c r="GF357" s="20"/>
      <c r="GG357" s="20"/>
      <c r="GH357" s="20"/>
      <c r="GI357" s="20"/>
      <c r="GJ357" s="20"/>
      <c r="GK357" s="20"/>
      <c r="GL357" s="20"/>
      <c r="GM357" s="20"/>
      <c r="GN357" s="20"/>
      <c r="GO357" s="20"/>
      <c r="GP357" s="20"/>
      <c r="GQ357" s="20"/>
      <c r="GR357" s="20"/>
      <c r="GS357" s="20"/>
      <c r="GT357" s="20"/>
      <c r="GU357" s="20"/>
      <c r="GV357" s="20"/>
      <c r="GW357" s="20"/>
      <c r="GX357" s="20"/>
      <c r="GY357" s="20"/>
      <c r="GZ357" s="20"/>
      <c r="HA357" s="20">
        <v>5122.7700000000004</v>
      </c>
      <c r="HB357" s="20"/>
      <c r="HC357" s="20"/>
      <c r="HD357" s="20"/>
      <c r="HE357" s="20"/>
      <c r="HF357" s="20"/>
      <c r="HG357" s="20"/>
      <c r="HH357" s="20"/>
      <c r="HI357" s="20"/>
      <c r="HJ357" s="20"/>
      <c r="HK357" s="20"/>
      <c r="HL357" s="20"/>
      <c r="HM357" s="20"/>
      <c r="HN357" s="20"/>
      <c r="HO357" s="20"/>
      <c r="HP357" s="20"/>
      <c r="HQ357" s="20"/>
      <c r="HR357" s="20"/>
      <c r="HS357" s="20"/>
      <c r="HT357" s="20"/>
      <c r="HU357" s="20"/>
      <c r="HV357" s="20"/>
      <c r="HW357" s="20"/>
      <c r="HX357" s="20"/>
      <c r="HY357" s="20"/>
      <c r="HZ357" s="20"/>
      <c r="IA357" s="20"/>
      <c r="IB357" s="20"/>
      <c r="IC357" s="20"/>
      <c r="ID357" s="20"/>
      <c r="IE357" s="20"/>
      <c r="IF357" s="20"/>
      <c r="IG357" s="20"/>
      <c r="IH357" s="20"/>
      <c r="II357" s="20"/>
      <c r="IJ357" s="20"/>
      <c r="IK357" s="20"/>
      <c r="IL357" s="20"/>
      <c r="IM357" s="20"/>
      <c r="IN357" s="20"/>
      <c r="IO357" s="20"/>
      <c r="IP357" s="20"/>
      <c r="IQ357" s="20"/>
      <c r="IR357" s="20"/>
      <c r="IS357" s="20"/>
      <c r="IT357" s="20"/>
      <c r="IU357" s="20"/>
    </row>
    <row r="358" spans="1:255" ht="13.5" thickBot="1" x14ac:dyDescent="0.25">
      <c r="A358" s="70"/>
      <c r="B358" s="69"/>
      <c r="C358" s="69"/>
      <c r="D358" s="69"/>
      <c r="E358" s="69"/>
      <c r="F358" s="69"/>
      <c r="G358" s="69"/>
      <c r="H358" s="218"/>
      <c r="I358" s="219"/>
      <c r="J358" s="218"/>
      <c r="K358" s="220"/>
    </row>
    <row r="359" spans="1:255" x14ac:dyDescent="0.2">
      <c r="A359" s="135"/>
      <c r="B359" s="135"/>
      <c r="C359" s="136" t="s">
        <v>428</v>
      </c>
      <c r="D359" s="136"/>
      <c r="E359" s="136"/>
      <c r="F359" s="136"/>
      <c r="G359" s="136"/>
      <c r="H359" s="136"/>
      <c r="I359" s="137">
        <v>84443.260000000009</v>
      </c>
      <c r="J359" s="136"/>
      <c r="K359" s="137">
        <v>1044767.59</v>
      </c>
      <c r="P359" s="20">
        <v>84443.260000000009</v>
      </c>
      <c r="Q359" s="20">
        <v>1044767.5899999999</v>
      </c>
      <c r="R359" s="20"/>
      <c r="S359" s="20"/>
      <c r="T359" s="20"/>
      <c r="U359" s="20"/>
      <c r="V359" s="20"/>
      <c r="W359" s="20"/>
    </row>
    <row r="361" spans="1:255" x14ac:dyDescent="0.2">
      <c r="C361" s="139" t="s">
        <v>430</v>
      </c>
      <c r="D361" s="139"/>
      <c r="E361" s="139"/>
      <c r="F361" s="139"/>
      <c r="G361" s="139"/>
      <c r="H361" s="139"/>
      <c r="I361" s="139"/>
      <c r="J361" s="139"/>
      <c r="K361" s="139"/>
    </row>
    <row r="362" spans="1:255" x14ac:dyDescent="0.2">
      <c r="C362" s="11" t="s">
        <v>92</v>
      </c>
      <c r="D362" s="11"/>
      <c r="E362" s="11"/>
      <c r="F362" s="11"/>
      <c r="G362" s="11"/>
      <c r="H362" s="11"/>
      <c r="I362" s="140">
        <v>40681.050000000003</v>
      </c>
      <c r="J362" s="11"/>
      <c r="K362" s="140">
        <v>499919.16000000003</v>
      </c>
    </row>
    <row r="363" spans="1:255" x14ac:dyDescent="0.2">
      <c r="C363" s="141" t="s">
        <v>430</v>
      </c>
      <c r="D363" s="139"/>
      <c r="E363" s="139"/>
      <c r="F363" s="139"/>
      <c r="G363" s="139"/>
      <c r="H363" s="139"/>
      <c r="I363" s="139"/>
      <c r="J363" s="139"/>
      <c r="K363" s="139"/>
    </row>
    <row r="364" spans="1:255" x14ac:dyDescent="0.2">
      <c r="C364" s="143" t="s">
        <v>431</v>
      </c>
      <c r="D364" s="142"/>
      <c r="E364" s="142"/>
      <c r="F364" s="142"/>
      <c r="G364" s="142"/>
      <c r="H364" s="142"/>
      <c r="I364" s="144">
        <v>5182.7199999999993</v>
      </c>
      <c r="J364" s="142"/>
      <c r="K364" s="144">
        <v>173050.97</v>
      </c>
    </row>
    <row r="365" spans="1:255" x14ac:dyDescent="0.2">
      <c r="C365" s="145" t="s">
        <v>432</v>
      </c>
      <c r="D365" s="139"/>
      <c r="E365" s="139"/>
      <c r="F365" s="139"/>
      <c r="G365" s="139"/>
      <c r="H365" s="139"/>
      <c r="I365" s="139"/>
      <c r="J365" s="139"/>
      <c r="K365" s="139"/>
    </row>
    <row r="366" spans="1:255" hidden="1" x14ac:dyDescent="0.2">
      <c r="C366" s="146" t="s">
        <v>433</v>
      </c>
      <c r="D366" s="142"/>
      <c r="E366" s="142"/>
      <c r="F366" s="142"/>
      <c r="G366" s="142"/>
      <c r="H366" s="142"/>
      <c r="I366" s="144">
        <v>0</v>
      </c>
      <c r="J366" s="142"/>
      <c r="K366" s="144">
        <v>0</v>
      </c>
    </row>
    <row r="367" spans="1:255" hidden="1" x14ac:dyDescent="0.2">
      <c r="C367" s="146" t="s">
        <v>434</v>
      </c>
      <c r="D367" s="142"/>
      <c r="E367" s="142"/>
      <c r="F367" s="142"/>
      <c r="G367" s="142"/>
      <c r="H367" s="142"/>
      <c r="I367" s="144">
        <v>0</v>
      </c>
      <c r="J367" s="142"/>
      <c r="K367" s="144">
        <v>0</v>
      </c>
    </row>
    <row r="368" spans="1:255" hidden="1" x14ac:dyDescent="0.2">
      <c r="C368" s="146" t="s">
        <v>435</v>
      </c>
      <c r="D368" s="142"/>
      <c r="E368" s="142"/>
      <c r="F368" s="142"/>
      <c r="G368" s="142"/>
      <c r="H368" s="142"/>
      <c r="I368" s="144">
        <v>0</v>
      </c>
      <c r="J368" s="142"/>
      <c r="K368" s="144">
        <v>0</v>
      </c>
    </row>
    <row r="369" spans="3:11" hidden="1" x14ac:dyDescent="0.2">
      <c r="C369" s="146" t="s">
        <v>436</v>
      </c>
      <c r="D369" s="142"/>
      <c r="E369" s="142"/>
      <c r="F369" s="142"/>
      <c r="G369" s="142"/>
      <c r="H369" s="142"/>
      <c r="I369" s="144">
        <v>0</v>
      </c>
      <c r="J369" s="142"/>
      <c r="K369" s="144">
        <v>0</v>
      </c>
    </row>
    <row r="370" spans="3:11" hidden="1" x14ac:dyDescent="0.2">
      <c r="C370" s="146" t="s">
        <v>437</v>
      </c>
      <c r="D370" s="142"/>
      <c r="E370" s="142"/>
      <c r="F370" s="142"/>
      <c r="G370" s="142"/>
      <c r="H370" s="142"/>
      <c r="I370" s="144">
        <v>0</v>
      </c>
      <c r="J370" s="142"/>
      <c r="K370" s="144">
        <v>0</v>
      </c>
    </row>
    <row r="371" spans="3:11" hidden="1" x14ac:dyDescent="0.2">
      <c r="C371" s="146" t="s">
        <v>438</v>
      </c>
      <c r="D371" s="142"/>
      <c r="E371" s="142"/>
      <c r="F371" s="142"/>
      <c r="G371" s="142"/>
      <c r="H371" s="142"/>
      <c r="I371" s="144">
        <v>0</v>
      </c>
      <c r="J371" s="142"/>
      <c r="K371" s="144">
        <v>0</v>
      </c>
    </row>
    <row r="372" spans="3:11" hidden="1" x14ac:dyDescent="0.2">
      <c r="C372" s="146" t="s">
        <v>439</v>
      </c>
      <c r="D372" s="142"/>
      <c r="E372" s="142"/>
      <c r="F372" s="142"/>
      <c r="G372" s="142"/>
      <c r="H372" s="142"/>
      <c r="I372" s="144">
        <v>0</v>
      </c>
      <c r="J372" s="142"/>
      <c r="K372" s="144">
        <v>0</v>
      </c>
    </row>
    <row r="373" spans="3:11" hidden="1" x14ac:dyDescent="0.2">
      <c r="C373" s="146" t="s">
        <v>440</v>
      </c>
      <c r="D373" s="142"/>
      <c r="E373" s="142"/>
      <c r="F373" s="142"/>
      <c r="G373" s="142"/>
      <c r="H373" s="142"/>
      <c r="I373" s="144">
        <v>0</v>
      </c>
      <c r="J373" s="142"/>
      <c r="K373" s="144">
        <v>0</v>
      </c>
    </row>
    <row r="374" spans="3:11" hidden="1" x14ac:dyDescent="0.2">
      <c r="C374" s="146" t="s">
        <v>441</v>
      </c>
      <c r="D374" s="142"/>
      <c r="E374" s="142"/>
      <c r="F374" s="142"/>
      <c r="G374" s="142"/>
      <c r="H374" s="142"/>
      <c r="I374" s="144">
        <v>0</v>
      </c>
      <c r="J374" s="142"/>
      <c r="K374" s="144">
        <v>0</v>
      </c>
    </row>
    <row r="375" spans="3:11" hidden="1" x14ac:dyDescent="0.2">
      <c r="C375" s="146" t="s">
        <v>442</v>
      </c>
      <c r="D375" s="142"/>
      <c r="E375" s="142"/>
      <c r="F375" s="142"/>
      <c r="G375" s="142"/>
      <c r="H375" s="142"/>
      <c r="I375" s="144">
        <v>0</v>
      </c>
      <c r="J375" s="142"/>
      <c r="K375" s="144">
        <v>0</v>
      </c>
    </row>
    <row r="376" spans="3:11" hidden="1" x14ac:dyDescent="0.2">
      <c r="C376" s="146" t="s">
        <v>443</v>
      </c>
      <c r="D376" s="142"/>
      <c r="E376" s="142"/>
      <c r="F376" s="142"/>
      <c r="G376" s="142"/>
      <c r="H376" s="142"/>
      <c r="I376" s="144">
        <v>0</v>
      </c>
      <c r="J376" s="142"/>
      <c r="K376" s="144">
        <v>0</v>
      </c>
    </row>
    <row r="377" spans="3:11" hidden="1" x14ac:dyDescent="0.2">
      <c r="C377" s="146" t="s">
        <v>444</v>
      </c>
      <c r="D377" s="142"/>
      <c r="E377" s="142"/>
      <c r="F377" s="142"/>
      <c r="G377" s="142"/>
      <c r="H377" s="142"/>
      <c r="I377" s="144">
        <v>0</v>
      </c>
      <c r="J377" s="142"/>
      <c r="K377" s="144">
        <v>0</v>
      </c>
    </row>
    <row r="378" spans="3:11" hidden="1" x14ac:dyDescent="0.2">
      <c r="C378" s="146" t="s">
        <v>445</v>
      </c>
      <c r="D378" s="142"/>
      <c r="E378" s="142"/>
      <c r="F378" s="142"/>
      <c r="G378" s="142"/>
      <c r="H378" s="142"/>
      <c r="I378" s="144">
        <v>0</v>
      </c>
      <c r="J378" s="142"/>
      <c r="K378" s="144">
        <v>0</v>
      </c>
    </row>
    <row r="379" spans="3:11" hidden="1" x14ac:dyDescent="0.2">
      <c r="C379" s="146" t="s">
        <v>446</v>
      </c>
      <c r="D379" s="142"/>
      <c r="E379" s="142"/>
      <c r="F379" s="142"/>
      <c r="G379" s="142"/>
      <c r="H379" s="142"/>
      <c r="I379" s="144">
        <v>0</v>
      </c>
      <c r="J379" s="142"/>
      <c r="K379" s="144">
        <v>0</v>
      </c>
    </row>
    <row r="380" spans="3:11" hidden="1" x14ac:dyDescent="0.2">
      <c r="C380" s="146" t="s">
        <v>447</v>
      </c>
      <c r="D380" s="142"/>
      <c r="E380" s="142"/>
      <c r="F380" s="142"/>
      <c r="G380" s="142"/>
      <c r="H380" s="142"/>
      <c r="I380" s="144">
        <v>0</v>
      </c>
      <c r="J380" s="142"/>
      <c r="K380" s="144">
        <v>0</v>
      </c>
    </row>
    <row r="381" spans="3:11" x14ac:dyDescent="0.2">
      <c r="C381" s="146" t="s">
        <v>448</v>
      </c>
      <c r="D381" s="142"/>
      <c r="E381" s="142"/>
      <c r="F381" s="142"/>
      <c r="G381" s="142"/>
      <c r="H381" s="142"/>
      <c r="I381" s="144">
        <v>5182.7199999999993</v>
      </c>
      <c r="J381" s="142"/>
      <c r="K381" s="144">
        <v>173050.97</v>
      </c>
    </row>
    <row r="382" spans="3:11" x14ac:dyDescent="0.2">
      <c r="C382" s="148" t="s">
        <v>449</v>
      </c>
      <c r="D382" s="147"/>
      <c r="E382" s="147"/>
      <c r="F382" s="147"/>
      <c r="G382" s="147"/>
      <c r="H382" s="147"/>
      <c r="I382" s="149">
        <v>838.17</v>
      </c>
      <c r="J382" s="147"/>
      <c r="K382" s="149">
        <v>11114.13</v>
      </c>
    </row>
    <row r="383" spans="3:11" hidden="1" x14ac:dyDescent="0.2">
      <c r="C383" s="145" t="s">
        <v>430</v>
      </c>
      <c r="D383" s="139"/>
      <c r="E383" s="139"/>
      <c r="F383" s="139"/>
      <c r="G383" s="139"/>
      <c r="H383" s="139"/>
      <c r="I383" s="139"/>
      <c r="J383" s="139"/>
      <c r="K383" s="139"/>
    </row>
    <row r="384" spans="3:11" hidden="1" x14ac:dyDescent="0.2">
      <c r="C384" s="150" t="s">
        <v>450</v>
      </c>
      <c r="D384" s="147"/>
      <c r="E384" s="147"/>
      <c r="F384" s="147"/>
      <c r="G384" s="147"/>
      <c r="H384" s="147"/>
      <c r="I384" s="149">
        <v>74.39</v>
      </c>
      <c r="J384" s="147"/>
      <c r="K384" s="149">
        <v>2484.0300000000002</v>
      </c>
    </row>
    <row r="385" spans="1:11" hidden="1" x14ac:dyDescent="0.2">
      <c r="C385" s="151" t="s">
        <v>451</v>
      </c>
      <c r="D385" s="132"/>
      <c r="E385" s="132"/>
      <c r="F385" s="132"/>
      <c r="G385" s="132"/>
      <c r="H385" s="132"/>
      <c r="I385" s="152">
        <v>34660.160000000003</v>
      </c>
      <c r="J385" s="132"/>
      <c r="K385" s="152">
        <v>315754.06</v>
      </c>
    </row>
    <row r="386" spans="1:11" hidden="1" x14ac:dyDescent="0.2">
      <c r="C386" s="153" t="s">
        <v>430</v>
      </c>
      <c r="D386" s="132"/>
      <c r="E386" s="132"/>
      <c r="F386" s="132"/>
      <c r="G386" s="132"/>
      <c r="H386" s="132"/>
      <c r="I386" s="152"/>
      <c r="J386" s="132"/>
      <c r="K386" s="152"/>
    </row>
    <row r="387" spans="1:11" hidden="1" x14ac:dyDescent="0.2">
      <c r="C387" s="154" t="s">
        <v>452</v>
      </c>
      <c r="D387" s="132"/>
      <c r="E387" s="132"/>
      <c r="F387" s="132"/>
      <c r="G387" s="132"/>
      <c r="H387" s="132"/>
      <c r="I387" s="152">
        <v>34660.160000000003</v>
      </c>
      <c r="J387" s="132"/>
      <c r="K387" s="152">
        <v>315754.06</v>
      </c>
    </row>
    <row r="388" spans="1:11" hidden="1" x14ac:dyDescent="0.2">
      <c r="C388" s="155" t="s">
        <v>453</v>
      </c>
      <c r="D388" s="132"/>
      <c r="E388" s="132"/>
      <c r="F388" s="132"/>
      <c r="G388" s="132"/>
      <c r="H388" s="132"/>
      <c r="I388" s="152">
        <v>0</v>
      </c>
      <c r="J388" s="132"/>
      <c r="K388" s="152">
        <v>0</v>
      </c>
    </row>
    <row r="389" spans="1:11" hidden="1" x14ac:dyDescent="0.2">
      <c r="C389" s="155" t="s">
        <v>454</v>
      </c>
      <c r="D389" s="132"/>
      <c r="E389" s="132"/>
      <c r="F389" s="132"/>
      <c r="G389" s="132"/>
      <c r="H389" s="132"/>
      <c r="I389" s="152">
        <v>34660.160000000003</v>
      </c>
      <c r="J389" s="132"/>
      <c r="K389" s="152">
        <v>315754.06</v>
      </c>
    </row>
    <row r="390" spans="1:11" hidden="1" x14ac:dyDescent="0.2">
      <c r="C390" s="154" t="s">
        <v>455</v>
      </c>
      <c r="D390" s="132"/>
      <c r="E390" s="132"/>
      <c r="F390" s="132"/>
      <c r="G390" s="132"/>
      <c r="H390" s="132"/>
      <c r="I390" s="152">
        <v>0</v>
      </c>
      <c r="J390" s="132"/>
      <c r="K390" s="152">
        <v>0</v>
      </c>
    </row>
    <row r="391" spans="1:11" hidden="1" x14ac:dyDescent="0.2">
      <c r="C391" s="156" t="s">
        <v>456</v>
      </c>
      <c r="D391" s="138"/>
      <c r="E391" s="138"/>
      <c r="F391" s="138"/>
      <c r="G391" s="138"/>
      <c r="H391" s="138"/>
      <c r="I391" s="157">
        <v>0</v>
      </c>
      <c r="J391" s="138"/>
      <c r="K391" s="157">
        <v>0</v>
      </c>
    </row>
    <row r="393" spans="1:11" hidden="1" x14ac:dyDescent="0.2">
      <c r="C393" s="142" t="s">
        <v>457</v>
      </c>
      <c r="D393" s="142"/>
      <c r="E393" s="142"/>
      <c r="F393" s="142"/>
      <c r="G393" s="142"/>
      <c r="H393" s="142"/>
      <c r="I393" s="144">
        <v>5257.11</v>
      </c>
      <c r="J393" s="142"/>
      <c r="K393" s="144">
        <v>175535</v>
      </c>
    </row>
    <row r="395" spans="1:11" x14ac:dyDescent="0.2">
      <c r="A395" s="158"/>
      <c r="B395" s="158"/>
      <c r="C395" s="158" t="s">
        <v>458</v>
      </c>
      <c r="D395" s="158"/>
      <c r="E395" s="158"/>
      <c r="F395" s="158"/>
      <c r="G395" s="158"/>
      <c r="H395" s="158"/>
      <c r="I395" s="159">
        <v>6361.1200000000008</v>
      </c>
      <c r="J395" s="158"/>
      <c r="K395" s="159">
        <v>212397.35</v>
      </c>
    </row>
    <row r="396" spans="1:11" x14ac:dyDescent="0.2">
      <c r="A396" s="158"/>
      <c r="B396" s="158"/>
      <c r="C396" s="158" t="s">
        <v>459</v>
      </c>
      <c r="D396" s="158"/>
      <c r="E396" s="158"/>
      <c r="F396" s="158"/>
      <c r="G396" s="158"/>
      <c r="H396" s="158"/>
      <c r="I396" s="159">
        <v>3785.12</v>
      </c>
      <c r="J396" s="158"/>
      <c r="K396" s="159">
        <v>126385.19</v>
      </c>
    </row>
    <row r="398" spans="1:11" hidden="1" x14ac:dyDescent="0.2">
      <c r="C398" s="95" t="s">
        <v>460</v>
      </c>
      <c r="D398" s="95"/>
      <c r="E398" s="95"/>
      <c r="F398" s="95"/>
      <c r="G398" s="95"/>
      <c r="H398" s="95"/>
      <c r="I398" s="160">
        <v>33615.97</v>
      </c>
      <c r="J398" s="95"/>
      <c r="K398" s="160">
        <v>206065.89</v>
      </c>
    </row>
    <row r="399" spans="1:11" hidden="1" x14ac:dyDescent="0.2">
      <c r="C399" s="161" t="s">
        <v>430</v>
      </c>
      <c r="D399" s="162"/>
      <c r="E399" s="162"/>
      <c r="F399" s="162"/>
      <c r="G399" s="162"/>
      <c r="H399" s="162"/>
      <c r="I399" s="162"/>
      <c r="J399" s="162"/>
      <c r="K399" s="162"/>
    </row>
    <row r="400" spans="1:11" hidden="1" x14ac:dyDescent="0.2">
      <c r="C400" s="163" t="s">
        <v>461</v>
      </c>
      <c r="D400" s="95"/>
      <c r="E400" s="95"/>
      <c r="F400" s="95"/>
      <c r="G400" s="95"/>
      <c r="H400" s="95"/>
      <c r="I400" s="160">
        <v>33615.97</v>
      </c>
      <c r="J400" s="95"/>
      <c r="K400" s="160">
        <v>206065.89</v>
      </c>
    </row>
    <row r="401" spans="3:11" hidden="1" x14ac:dyDescent="0.2">
      <c r="C401" s="164" t="s">
        <v>462</v>
      </c>
      <c r="D401" s="95"/>
      <c r="E401" s="95"/>
      <c r="F401" s="95"/>
      <c r="G401" s="95"/>
      <c r="H401" s="95"/>
      <c r="I401" s="160">
        <v>0</v>
      </c>
      <c r="J401" s="95"/>
      <c r="K401" s="160">
        <v>0</v>
      </c>
    </row>
    <row r="402" spans="3:11" hidden="1" x14ac:dyDescent="0.2">
      <c r="C402" s="164" t="s">
        <v>463</v>
      </c>
      <c r="D402" s="95"/>
      <c r="E402" s="95"/>
      <c r="F402" s="95"/>
      <c r="G402" s="95"/>
      <c r="H402" s="95"/>
      <c r="I402" s="160">
        <v>33615.97</v>
      </c>
      <c r="J402" s="95"/>
      <c r="K402" s="160">
        <v>206065.89</v>
      </c>
    </row>
    <row r="403" spans="3:11" hidden="1" x14ac:dyDescent="0.2">
      <c r="C403" s="163" t="s">
        <v>464</v>
      </c>
      <c r="D403" s="95"/>
      <c r="E403" s="95"/>
      <c r="F403" s="95"/>
      <c r="G403" s="95"/>
      <c r="H403" s="95"/>
      <c r="I403" s="160">
        <v>0</v>
      </c>
      <c r="J403" s="95"/>
      <c r="K403" s="160">
        <v>0</v>
      </c>
    </row>
    <row r="405" spans="3:11" hidden="1" x14ac:dyDescent="0.2">
      <c r="C405" s="11" t="s">
        <v>465</v>
      </c>
      <c r="D405" s="11"/>
      <c r="E405" s="11"/>
      <c r="F405" s="11"/>
      <c r="G405" s="11"/>
      <c r="H405" s="11"/>
      <c r="I405" s="140">
        <v>84443.260000000009</v>
      </c>
      <c r="J405" s="11"/>
      <c r="K405" s="140">
        <v>1044767.59</v>
      </c>
    </row>
    <row r="406" spans="3:11" hidden="1" x14ac:dyDescent="0.2">
      <c r="C406" s="141" t="s">
        <v>466</v>
      </c>
      <c r="D406" s="139"/>
      <c r="E406" s="139"/>
      <c r="F406" s="139"/>
      <c r="G406" s="139"/>
      <c r="H406" s="139"/>
      <c r="I406" s="139"/>
      <c r="J406" s="139"/>
      <c r="K406" s="139"/>
    </row>
    <row r="407" spans="3:11" hidden="1" x14ac:dyDescent="0.2">
      <c r="C407" s="165" t="s">
        <v>467</v>
      </c>
      <c r="D407" s="11"/>
      <c r="E407" s="11"/>
      <c r="F407" s="11"/>
      <c r="G407" s="11"/>
      <c r="H407" s="11"/>
      <c r="I407" s="140">
        <v>50827.29</v>
      </c>
      <c r="J407" s="11"/>
      <c r="K407" s="140">
        <v>838701.7</v>
      </c>
    </row>
    <row r="408" spans="3:11" hidden="1" x14ac:dyDescent="0.2">
      <c r="C408" s="165" t="s">
        <v>468</v>
      </c>
      <c r="D408" s="11"/>
      <c r="E408" s="11"/>
      <c r="F408" s="11"/>
      <c r="G408" s="11"/>
      <c r="H408" s="11"/>
      <c r="I408" s="140">
        <v>0</v>
      </c>
      <c r="J408" s="11"/>
      <c r="K408" s="140">
        <v>0</v>
      </c>
    </row>
    <row r="409" spans="3:11" hidden="1" x14ac:dyDescent="0.2">
      <c r="C409" s="163" t="s">
        <v>469</v>
      </c>
      <c r="D409" s="95"/>
      <c r="E409" s="95"/>
      <c r="F409" s="95"/>
      <c r="G409" s="95"/>
      <c r="H409" s="95"/>
      <c r="I409" s="160">
        <v>33615.97</v>
      </c>
      <c r="J409" s="95"/>
      <c r="K409" s="160">
        <v>206065.89</v>
      </c>
    </row>
    <row r="410" spans="3:11" hidden="1" x14ac:dyDescent="0.2">
      <c r="C410" s="165" t="s">
        <v>125</v>
      </c>
      <c r="D410" s="11"/>
      <c r="E410" s="11"/>
      <c r="F410" s="11"/>
      <c r="G410" s="11"/>
      <c r="H410" s="11"/>
      <c r="I410" s="140">
        <v>0</v>
      </c>
      <c r="J410" s="11"/>
      <c r="K410" s="140">
        <v>0</v>
      </c>
    </row>
    <row r="411" spans="3:11" hidden="1" x14ac:dyDescent="0.2"/>
    <row r="412" spans="3:11" hidden="1" x14ac:dyDescent="0.2">
      <c r="C412" s="11" t="s">
        <v>470</v>
      </c>
      <c r="D412" s="11"/>
      <c r="E412" s="11"/>
      <c r="F412" s="11"/>
      <c r="G412" s="11"/>
      <c r="H412" s="11"/>
      <c r="I412" s="140">
        <v>50827.29</v>
      </c>
      <c r="J412" s="11"/>
      <c r="K412" s="140">
        <v>838701.7</v>
      </c>
    </row>
    <row r="414" spans="3:11" hidden="1" x14ac:dyDescent="0.2">
      <c r="C414" s="22" t="s">
        <v>143</v>
      </c>
      <c r="D414" s="22"/>
      <c r="E414" s="22"/>
      <c r="F414" s="22"/>
      <c r="G414" s="22"/>
      <c r="H414" s="22"/>
      <c r="I414" s="166">
        <v>84443.260000000009</v>
      </c>
      <c r="J414" s="22"/>
      <c r="K414" s="166">
        <v>1044767.59</v>
      </c>
    </row>
    <row r="416" spans="3:11" hidden="1" x14ac:dyDescent="0.2">
      <c r="C416" s="139" t="s">
        <v>471</v>
      </c>
      <c r="D416" s="139"/>
      <c r="E416" s="139"/>
      <c r="F416" s="139"/>
      <c r="G416" s="139"/>
      <c r="H416" s="139"/>
      <c r="I416" s="139"/>
      <c r="J416" s="139"/>
      <c r="K416" s="139"/>
    </row>
    <row r="417" spans="1:255" hidden="1" x14ac:dyDescent="0.2">
      <c r="C417" s="167" t="s">
        <v>472</v>
      </c>
      <c r="D417" s="11"/>
      <c r="E417" s="11"/>
      <c r="F417" s="11"/>
      <c r="G417" s="11"/>
      <c r="H417" s="11"/>
      <c r="I417" s="140">
        <v>68276.12999999999</v>
      </c>
      <c r="J417" s="11"/>
      <c r="K417" s="140">
        <v>521819.95</v>
      </c>
    </row>
    <row r="418" spans="1:255" hidden="1" x14ac:dyDescent="0.2">
      <c r="C418" s="141" t="s">
        <v>430</v>
      </c>
      <c r="D418" s="139"/>
      <c r="E418" s="139"/>
      <c r="F418" s="139"/>
      <c r="G418" s="139"/>
      <c r="H418" s="139"/>
      <c r="I418" s="139"/>
      <c r="J418" s="139"/>
      <c r="K418" s="139"/>
    </row>
    <row r="419" spans="1:255" hidden="1" x14ac:dyDescent="0.2">
      <c r="C419" s="165" t="s">
        <v>473</v>
      </c>
      <c r="D419" s="11"/>
      <c r="E419" s="11"/>
      <c r="F419" s="11"/>
      <c r="G419" s="11"/>
      <c r="H419" s="11"/>
      <c r="I419" s="140">
        <v>0</v>
      </c>
      <c r="J419" s="11"/>
      <c r="K419" s="140">
        <v>0</v>
      </c>
    </row>
    <row r="420" spans="1:255" hidden="1" x14ac:dyDescent="0.2">
      <c r="C420" s="165" t="s">
        <v>474</v>
      </c>
      <c r="D420" s="11"/>
      <c r="E420" s="11"/>
      <c r="F420" s="11"/>
      <c r="G420" s="11"/>
      <c r="H420" s="11"/>
      <c r="I420" s="140">
        <v>68276.12999999999</v>
      </c>
      <c r="J420" s="11"/>
      <c r="K420" s="140">
        <v>521819.95</v>
      </c>
    </row>
    <row r="421" spans="1:255" hidden="1" x14ac:dyDescent="0.2">
      <c r="C421" s="151" t="s">
        <v>475</v>
      </c>
      <c r="D421" s="132"/>
      <c r="E421" s="132"/>
      <c r="F421" s="132"/>
      <c r="G421" s="132"/>
      <c r="H421" s="132"/>
      <c r="I421" s="152">
        <v>33324.200000000004</v>
      </c>
      <c r="J421" s="132"/>
      <c r="K421" s="152">
        <v>303583.44999999995</v>
      </c>
    </row>
    <row r="422" spans="1:255" hidden="1" x14ac:dyDescent="0.2">
      <c r="C422" s="163" t="s">
        <v>476</v>
      </c>
      <c r="D422" s="95"/>
      <c r="E422" s="95"/>
      <c r="F422" s="95"/>
      <c r="G422" s="95"/>
      <c r="H422" s="95"/>
      <c r="I422" s="160">
        <v>33615.97</v>
      </c>
      <c r="J422" s="95"/>
      <c r="K422" s="160">
        <v>206065.89</v>
      </c>
    </row>
    <row r="423" spans="1:255" hidden="1" x14ac:dyDescent="0.2">
      <c r="C423" s="167" t="s">
        <v>477</v>
      </c>
      <c r="D423" s="11"/>
      <c r="E423" s="11"/>
      <c r="F423" s="11"/>
      <c r="G423" s="11"/>
      <c r="H423" s="140">
        <v>563.94240000000002</v>
      </c>
      <c r="I423" s="11"/>
      <c r="J423" s="11"/>
      <c r="K423" s="11"/>
    </row>
    <row r="424" spans="1:255" hidden="1" x14ac:dyDescent="0.2">
      <c r="C424" s="167" t="s">
        <v>134</v>
      </c>
      <c r="D424" s="11"/>
      <c r="E424" s="11"/>
      <c r="F424" s="11"/>
      <c r="G424" s="11"/>
      <c r="H424" s="140">
        <v>6.0967200000000004</v>
      </c>
      <c r="I424" s="11"/>
      <c r="J424" s="11"/>
      <c r="K424" s="11"/>
    </row>
    <row r="425" spans="1:255" ht="13.5" thickBot="1" x14ac:dyDescent="0.25"/>
    <row r="426" spans="1:255" x14ac:dyDescent="0.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</row>
    <row r="427" spans="1:255" x14ac:dyDescent="0.2">
      <c r="A427" s="227" t="s">
        <v>400</v>
      </c>
      <c r="B427" s="227"/>
      <c r="C427" s="228" t="s">
        <v>486</v>
      </c>
      <c r="D427" s="228"/>
      <c r="E427" s="228"/>
      <c r="F427" s="228"/>
      <c r="G427" s="228"/>
      <c r="H427" s="228"/>
      <c r="I427" s="228"/>
      <c r="J427" s="228"/>
      <c r="K427" s="228"/>
      <c r="BX427" s="46" t="s">
        <v>486</v>
      </c>
      <c r="IU427" s="20"/>
    </row>
    <row r="428" spans="1:255" ht="13.5" thickBot="1" x14ac:dyDescent="0.25"/>
    <row r="429" spans="1:255" ht="59.25" x14ac:dyDescent="0.2">
      <c r="A429" s="47">
        <v>13</v>
      </c>
      <c r="B429" s="55" t="s">
        <v>78</v>
      </c>
      <c r="C429" s="48" t="s">
        <v>425</v>
      </c>
      <c r="D429" s="49" t="s">
        <v>80</v>
      </c>
      <c r="E429" s="50">
        <v>0.04</v>
      </c>
      <c r="F429" s="51">
        <v>1898.04</v>
      </c>
      <c r="G429" s="56" t="s">
        <v>6</v>
      </c>
      <c r="H429" s="51"/>
      <c r="I429" s="52">
        <v>171.76000000000002</v>
      </c>
      <c r="J429" s="53"/>
      <c r="K429" s="54">
        <v>5636.06</v>
      </c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M429" s="20"/>
      <c r="FN429" s="20"/>
      <c r="FO429" s="20"/>
      <c r="FP429" s="20"/>
      <c r="FQ429" s="20"/>
      <c r="FR429" s="20"/>
      <c r="FS429" s="20"/>
      <c r="FT429" s="20"/>
      <c r="FU429" s="20"/>
      <c r="FV429" s="20"/>
      <c r="FW429" s="20"/>
      <c r="FX429" s="20"/>
      <c r="FY429" s="20"/>
      <c r="FZ429" s="20"/>
      <c r="GA429" s="20"/>
      <c r="GB429" s="20"/>
      <c r="GC429" s="20"/>
      <c r="GD429" s="20"/>
      <c r="GE429" s="20"/>
      <c r="GF429" s="20"/>
      <c r="GG429" s="20"/>
      <c r="GH429" s="20"/>
      <c r="GI429" s="20"/>
      <c r="GJ429" s="20"/>
      <c r="GK429" s="20"/>
      <c r="GL429" s="20"/>
      <c r="GM429" s="20"/>
      <c r="GN429" s="20"/>
      <c r="GO429" s="20"/>
      <c r="GP429" s="20"/>
      <c r="GQ429" s="20"/>
      <c r="GR429" s="20"/>
      <c r="GS429" s="20"/>
      <c r="GT429" s="20"/>
      <c r="GU429" s="20"/>
      <c r="GV429" s="20"/>
      <c r="GW429" s="20"/>
      <c r="GX429" s="20"/>
      <c r="GY429" s="20"/>
      <c r="GZ429" s="20"/>
      <c r="HA429" s="20"/>
      <c r="HB429" s="20"/>
      <c r="HC429" s="20"/>
      <c r="HD429" s="20"/>
      <c r="HE429" s="20"/>
      <c r="HF429" s="20"/>
      <c r="HG429" s="20"/>
      <c r="HH429" s="20"/>
      <c r="HI429" s="20"/>
      <c r="HJ429" s="20"/>
      <c r="HK429" s="20"/>
      <c r="HL429" s="20"/>
      <c r="HM429" s="20"/>
      <c r="HN429" s="20"/>
      <c r="HO429" s="20"/>
      <c r="HP429" s="20"/>
      <c r="HQ429" s="20"/>
      <c r="HR429" s="20"/>
      <c r="HS429" s="20"/>
      <c r="HT429" s="20"/>
      <c r="HU429" s="20"/>
      <c r="HV429" s="20"/>
      <c r="HW429" s="20"/>
      <c r="HX429" s="20"/>
      <c r="HY429" s="20"/>
      <c r="HZ429" s="20"/>
      <c r="IA429" s="20"/>
      <c r="IB429" s="20"/>
      <c r="IC429" s="20"/>
      <c r="ID429" s="20"/>
      <c r="IE429" s="20"/>
      <c r="IF429" s="20"/>
      <c r="IG429" s="20"/>
      <c r="IH429" s="20"/>
      <c r="II429" s="20"/>
      <c r="IJ429" s="20"/>
      <c r="IK429" s="20"/>
      <c r="IL429" s="20"/>
      <c r="IM429" s="20"/>
      <c r="IN429" s="20"/>
      <c r="IO429" s="20"/>
      <c r="IP429" s="20"/>
      <c r="IQ429" s="20"/>
      <c r="IR429" s="20"/>
      <c r="IS429" s="20"/>
      <c r="IT429" s="20"/>
      <c r="IU429" s="20"/>
    </row>
    <row r="430" spans="1:255" x14ac:dyDescent="0.2">
      <c r="A430" s="60"/>
      <c r="B430" s="61"/>
      <c r="C430" s="61" t="s">
        <v>405</v>
      </c>
      <c r="D430" s="62"/>
      <c r="E430" s="63"/>
      <c r="F430" s="64">
        <v>1345.96</v>
      </c>
      <c r="G430" s="65" t="s">
        <v>26</v>
      </c>
      <c r="H430" s="64">
        <v>1413.26</v>
      </c>
      <c r="I430" s="64">
        <v>56.53</v>
      </c>
      <c r="J430" s="66">
        <v>33.39</v>
      </c>
      <c r="K430" s="67">
        <v>1887.55</v>
      </c>
      <c r="O430" s="20"/>
      <c r="P430" s="20"/>
      <c r="Q430" s="20"/>
      <c r="R430" s="20"/>
      <c r="S430" s="20"/>
      <c r="T430" s="20">
        <v>56.53</v>
      </c>
      <c r="U430" s="20">
        <v>1887.55</v>
      </c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>
        <v>1</v>
      </c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>
        <v>1887.55</v>
      </c>
      <c r="DH430" s="20">
        <v>1</v>
      </c>
      <c r="DI430" s="20"/>
      <c r="DJ430" s="20"/>
      <c r="DK430" s="20"/>
      <c r="DL430" s="20"/>
      <c r="DM430" s="20"/>
      <c r="DN430" s="20"/>
      <c r="DO430" s="20"/>
      <c r="DP430" s="20"/>
      <c r="DQ430" s="20">
        <v>56.53</v>
      </c>
      <c r="DR430" s="20"/>
      <c r="DS430" s="20">
        <v>1887.55</v>
      </c>
      <c r="DT430" s="20"/>
      <c r="DU430" s="20"/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X430" s="20"/>
      <c r="EY430" s="20"/>
      <c r="EZ430" s="20"/>
      <c r="FA430" s="20"/>
      <c r="FB430" s="20"/>
      <c r="FC430" s="20"/>
      <c r="FD430" s="20"/>
      <c r="FE430" s="20"/>
      <c r="FF430" s="20"/>
      <c r="FG430" s="20"/>
      <c r="FH430" s="20"/>
      <c r="FI430" s="20"/>
      <c r="FJ430" s="20"/>
      <c r="FK430" s="20"/>
      <c r="FL430" s="20"/>
      <c r="FM430" s="20"/>
      <c r="FN430" s="20"/>
      <c r="FO430" s="20"/>
      <c r="FP430" s="20"/>
      <c r="FQ430" s="20"/>
      <c r="FR430" s="20"/>
      <c r="FS430" s="20"/>
      <c r="FT430" s="20"/>
      <c r="FU430" s="20"/>
      <c r="FV430" s="20"/>
      <c r="FW430" s="20"/>
      <c r="FX430" s="20"/>
      <c r="FY430" s="20"/>
      <c r="FZ430" s="20"/>
      <c r="GA430" s="20"/>
      <c r="GB430" s="20"/>
      <c r="GC430" s="20"/>
      <c r="GD430" s="20"/>
      <c r="GE430" s="20"/>
      <c r="GF430" s="20"/>
      <c r="GG430" s="20"/>
      <c r="GH430" s="20"/>
      <c r="GI430" s="20"/>
      <c r="GJ430" s="20">
        <v>56.53</v>
      </c>
      <c r="GK430" s="20">
        <v>56.53</v>
      </c>
      <c r="GL430" s="20"/>
      <c r="GM430" s="20"/>
      <c r="GN430" s="20"/>
      <c r="GO430" s="20"/>
      <c r="GP430" s="20"/>
      <c r="GQ430" s="20"/>
      <c r="GR430" s="20"/>
      <c r="GS430" s="20"/>
      <c r="GT430" s="20"/>
      <c r="GU430" s="20"/>
      <c r="GV430" s="20"/>
      <c r="GW430" s="20"/>
      <c r="GX430" s="20"/>
      <c r="GY430" s="20"/>
      <c r="GZ430" s="20"/>
      <c r="HA430" s="20"/>
      <c r="HB430" s="20">
        <v>56.53</v>
      </c>
      <c r="HC430" s="20"/>
      <c r="HD430" s="20"/>
      <c r="HE430" s="20"/>
      <c r="HF430" s="20">
        <v>56.53</v>
      </c>
      <c r="HG430" s="20"/>
      <c r="HH430" s="20"/>
      <c r="HI430" s="20"/>
      <c r="HJ430" s="20"/>
      <c r="HK430" s="20"/>
      <c r="HL430" s="20">
        <v>56.53</v>
      </c>
      <c r="HM430" s="20"/>
      <c r="HN430" s="20">
        <v>56.53</v>
      </c>
      <c r="HO430" s="20"/>
      <c r="HP430" s="20"/>
      <c r="HQ430" s="20"/>
      <c r="HR430" s="20"/>
      <c r="HS430" s="20"/>
      <c r="HT430" s="20"/>
      <c r="HU430" s="20"/>
      <c r="HV430" s="20"/>
      <c r="HW430" s="20"/>
      <c r="HX430" s="20">
        <v>56.53</v>
      </c>
      <c r="HY430" s="20"/>
      <c r="HZ430" s="20"/>
      <c r="IA430" s="20"/>
      <c r="IB430" s="20"/>
      <c r="IC430" s="20"/>
      <c r="ID430" s="20"/>
      <c r="IE430" s="20"/>
      <c r="IF430" s="20"/>
      <c r="IG430" s="20"/>
      <c r="IH430" s="20"/>
      <c r="II430" s="20"/>
      <c r="IJ430" s="20"/>
      <c r="IK430" s="20"/>
      <c r="IL430" s="20"/>
      <c r="IM430" s="20"/>
      <c r="IN430" s="20"/>
      <c r="IO430" s="20"/>
      <c r="IP430" s="20"/>
      <c r="IQ430" s="20"/>
      <c r="IR430" s="20"/>
      <c r="IS430" s="20"/>
      <c r="IT430" s="20"/>
      <c r="IU430" s="20"/>
    </row>
    <row r="431" spans="1:255" x14ac:dyDescent="0.2">
      <c r="A431" s="71"/>
      <c r="B431" s="72"/>
      <c r="C431" s="72" t="s">
        <v>406</v>
      </c>
      <c r="D431" s="73"/>
      <c r="E431" s="74"/>
      <c r="F431" s="75">
        <v>117.43</v>
      </c>
      <c r="G431" s="76" t="s">
        <v>26</v>
      </c>
      <c r="H431" s="75">
        <v>123.3</v>
      </c>
      <c r="I431" s="75">
        <v>4.93</v>
      </c>
      <c r="J431" s="77">
        <v>13.26</v>
      </c>
      <c r="K431" s="78">
        <v>65.400000000000006</v>
      </c>
      <c r="O431" s="20"/>
      <c r="P431" s="20"/>
      <c r="Q431" s="20"/>
      <c r="R431" s="20"/>
      <c r="S431" s="20"/>
      <c r="T431" s="20">
        <v>4.93</v>
      </c>
      <c r="U431" s="20">
        <v>65.400000000000006</v>
      </c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>
        <v>1</v>
      </c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  <c r="DK431" s="20"/>
      <c r="DL431" s="20"/>
      <c r="DM431" s="20"/>
      <c r="DN431" s="20"/>
      <c r="DO431" s="20"/>
      <c r="DP431" s="20"/>
      <c r="DQ431" s="20">
        <v>4.93</v>
      </c>
      <c r="DR431" s="20"/>
      <c r="DS431" s="20">
        <v>65.400000000000006</v>
      </c>
      <c r="DT431" s="20"/>
      <c r="DU431" s="20"/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X431" s="20"/>
      <c r="EY431" s="20"/>
      <c r="EZ431" s="20"/>
      <c r="FA431" s="20"/>
      <c r="FB431" s="20"/>
      <c r="FC431" s="20"/>
      <c r="FD431" s="20"/>
      <c r="FE431" s="20"/>
      <c r="FF431" s="20"/>
      <c r="FG431" s="20"/>
      <c r="FH431" s="20"/>
      <c r="FI431" s="20"/>
      <c r="FJ431" s="20"/>
      <c r="FK431" s="20"/>
      <c r="FL431" s="20"/>
      <c r="FM431" s="20"/>
      <c r="FN431" s="20"/>
      <c r="FO431" s="20"/>
      <c r="FP431" s="20"/>
      <c r="FQ431" s="20"/>
      <c r="FR431" s="20"/>
      <c r="FS431" s="20"/>
      <c r="FT431" s="20"/>
      <c r="FU431" s="20"/>
      <c r="FV431" s="20"/>
      <c r="FW431" s="20"/>
      <c r="FX431" s="20"/>
      <c r="FY431" s="20"/>
      <c r="FZ431" s="20"/>
      <c r="GA431" s="20"/>
      <c r="GB431" s="20"/>
      <c r="GC431" s="20"/>
      <c r="GD431" s="20"/>
      <c r="GE431" s="20"/>
      <c r="GF431" s="20"/>
      <c r="GG431" s="20"/>
      <c r="GH431" s="20"/>
      <c r="GI431" s="20"/>
      <c r="GJ431" s="20">
        <v>4.93</v>
      </c>
      <c r="GK431" s="20"/>
      <c r="GL431" s="20">
        <v>4.93</v>
      </c>
      <c r="GM431" s="20"/>
      <c r="GN431" s="20"/>
      <c r="GO431" s="20"/>
      <c r="GP431" s="20"/>
      <c r="GQ431" s="20"/>
      <c r="GR431" s="20"/>
      <c r="GS431" s="20"/>
      <c r="GT431" s="20"/>
      <c r="GU431" s="20"/>
      <c r="GV431" s="20"/>
      <c r="GW431" s="20"/>
      <c r="GX431" s="20"/>
      <c r="GY431" s="20"/>
      <c r="GZ431" s="20"/>
      <c r="HA431" s="20"/>
      <c r="HB431" s="20">
        <v>4.93</v>
      </c>
      <c r="HC431" s="20"/>
      <c r="HD431" s="20"/>
      <c r="HE431" s="20"/>
      <c r="HF431" s="20">
        <v>4.93</v>
      </c>
      <c r="HG431" s="20"/>
      <c r="HH431" s="20"/>
      <c r="HI431" s="20"/>
      <c r="HJ431" s="20"/>
      <c r="HK431" s="20"/>
      <c r="HL431" s="20">
        <v>4.93</v>
      </c>
      <c r="HM431" s="20"/>
      <c r="HN431" s="20">
        <v>4.93</v>
      </c>
      <c r="HO431" s="20"/>
      <c r="HP431" s="20"/>
      <c r="HQ431" s="20"/>
      <c r="HR431" s="20"/>
      <c r="HS431" s="20"/>
      <c r="HT431" s="20"/>
      <c r="HU431" s="20"/>
      <c r="HV431" s="20"/>
      <c r="HW431" s="20"/>
      <c r="HX431" s="20"/>
      <c r="HY431" s="20"/>
      <c r="HZ431" s="20"/>
      <c r="IA431" s="20"/>
      <c r="IB431" s="20"/>
      <c r="IC431" s="20"/>
      <c r="ID431" s="20"/>
      <c r="IE431" s="20"/>
      <c r="IF431" s="20"/>
      <c r="IG431" s="20"/>
      <c r="IH431" s="20"/>
      <c r="II431" s="20"/>
      <c r="IJ431" s="20"/>
      <c r="IK431" s="20"/>
      <c r="IL431" s="20"/>
      <c r="IM431" s="20"/>
      <c r="IN431" s="20"/>
      <c r="IO431" s="20"/>
      <c r="IP431" s="20"/>
      <c r="IQ431" s="20"/>
      <c r="IR431" s="20"/>
      <c r="IS431" s="20"/>
      <c r="IT431" s="20"/>
      <c r="IU431" s="20"/>
    </row>
    <row r="432" spans="1:255" x14ac:dyDescent="0.2">
      <c r="A432" s="71"/>
      <c r="B432" s="72"/>
      <c r="C432" s="72" t="s">
        <v>407</v>
      </c>
      <c r="D432" s="73"/>
      <c r="E432" s="74"/>
      <c r="F432" s="75">
        <v>14.83</v>
      </c>
      <c r="G432" s="76" t="s">
        <v>26</v>
      </c>
      <c r="H432" s="75">
        <v>15.57</v>
      </c>
      <c r="I432" s="75">
        <v>0.62</v>
      </c>
      <c r="J432" s="77">
        <v>33.39</v>
      </c>
      <c r="K432" s="78">
        <v>20.8</v>
      </c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E432" s="20"/>
      <c r="DF432" s="20"/>
      <c r="DG432" s="20"/>
      <c r="DH432" s="20"/>
      <c r="DI432" s="20"/>
      <c r="DJ432" s="20"/>
      <c r="DK432" s="20"/>
      <c r="DL432" s="20"/>
      <c r="DM432" s="20"/>
      <c r="DN432" s="20"/>
      <c r="DO432" s="20"/>
      <c r="DP432" s="20"/>
      <c r="DQ432" s="20"/>
      <c r="DR432" s="20"/>
      <c r="DS432" s="20"/>
      <c r="DT432" s="20"/>
      <c r="DU432" s="20"/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  <c r="EO432" s="20"/>
      <c r="EP432" s="20"/>
      <c r="EQ432" s="20"/>
      <c r="ER432" s="20"/>
      <c r="ES432" s="20"/>
      <c r="ET432" s="20"/>
      <c r="EU432" s="20"/>
      <c r="EV432" s="20"/>
      <c r="EW432" s="20"/>
      <c r="EX432" s="20"/>
      <c r="EY432" s="20"/>
      <c r="EZ432" s="20"/>
      <c r="FA432" s="20"/>
      <c r="FB432" s="20"/>
      <c r="FC432" s="20"/>
      <c r="FD432" s="20"/>
      <c r="FE432" s="20"/>
      <c r="FF432" s="20"/>
      <c r="FG432" s="20"/>
      <c r="FH432" s="20"/>
      <c r="FI432" s="20"/>
      <c r="FJ432" s="20"/>
      <c r="FK432" s="20"/>
      <c r="FL432" s="20"/>
      <c r="FM432" s="20"/>
      <c r="FN432" s="20"/>
      <c r="FO432" s="20"/>
      <c r="FP432" s="20"/>
      <c r="FQ432" s="20"/>
      <c r="FR432" s="20"/>
      <c r="FS432" s="20"/>
      <c r="FT432" s="20"/>
      <c r="FU432" s="20"/>
      <c r="FV432" s="20"/>
      <c r="FW432" s="20"/>
      <c r="FX432" s="20"/>
      <c r="FY432" s="20"/>
      <c r="FZ432" s="20"/>
      <c r="GA432" s="20"/>
      <c r="GB432" s="20"/>
      <c r="GC432" s="20"/>
      <c r="GD432" s="20"/>
      <c r="GE432" s="20"/>
      <c r="GF432" s="20"/>
      <c r="GG432" s="20"/>
      <c r="GH432" s="20"/>
      <c r="GI432" s="20"/>
      <c r="GJ432" s="20"/>
      <c r="GK432" s="20"/>
      <c r="GL432" s="20"/>
      <c r="GM432" s="20">
        <v>0.62</v>
      </c>
      <c r="GN432" s="20"/>
      <c r="GO432" s="20"/>
      <c r="GP432" s="20"/>
      <c r="GQ432" s="20"/>
      <c r="GR432" s="20"/>
      <c r="GS432" s="20"/>
      <c r="GT432" s="20"/>
      <c r="GU432" s="20"/>
      <c r="GV432" s="20"/>
      <c r="GW432" s="20"/>
      <c r="GX432" s="20"/>
      <c r="GY432" s="20"/>
      <c r="GZ432" s="20"/>
      <c r="HA432" s="20"/>
      <c r="HB432" s="20"/>
      <c r="HC432" s="20"/>
      <c r="HD432" s="20"/>
      <c r="HE432" s="20"/>
      <c r="HF432" s="20"/>
      <c r="HG432" s="20"/>
      <c r="HH432" s="20"/>
      <c r="HI432" s="20"/>
      <c r="HJ432" s="20"/>
      <c r="HK432" s="20"/>
      <c r="HL432" s="20"/>
      <c r="HM432" s="20"/>
      <c r="HN432" s="20"/>
      <c r="HO432" s="20"/>
      <c r="HP432" s="20"/>
      <c r="HQ432" s="20"/>
      <c r="HR432" s="20"/>
      <c r="HS432" s="20"/>
      <c r="HT432" s="20"/>
      <c r="HU432" s="20"/>
      <c r="HV432" s="20"/>
      <c r="HW432" s="20"/>
      <c r="HX432" s="20">
        <v>0.62</v>
      </c>
      <c r="HY432" s="20"/>
      <c r="HZ432" s="20"/>
      <c r="IA432" s="20"/>
      <c r="IB432" s="20"/>
      <c r="IC432" s="20"/>
      <c r="ID432" s="20"/>
      <c r="IE432" s="20"/>
      <c r="IF432" s="20"/>
      <c r="IG432" s="20"/>
      <c r="IH432" s="20"/>
      <c r="II432" s="20"/>
      <c r="IJ432" s="20"/>
      <c r="IK432" s="20"/>
      <c r="IL432" s="20"/>
      <c r="IM432" s="20"/>
      <c r="IN432" s="20"/>
      <c r="IO432" s="20"/>
      <c r="IP432" s="20"/>
      <c r="IQ432" s="20"/>
      <c r="IR432" s="20"/>
      <c r="IS432" s="20"/>
      <c r="IT432" s="20"/>
      <c r="IU432" s="20"/>
    </row>
    <row r="433" spans="1:255" x14ac:dyDescent="0.2">
      <c r="A433" s="71"/>
      <c r="B433" s="72"/>
      <c r="C433" s="72" t="s">
        <v>408</v>
      </c>
      <c r="D433" s="73"/>
      <c r="E433" s="74"/>
      <c r="F433" s="75">
        <v>434.65</v>
      </c>
      <c r="G433" s="76"/>
      <c r="H433" s="75">
        <v>434.65</v>
      </c>
      <c r="I433" s="75">
        <v>17.39</v>
      </c>
      <c r="J433" s="77">
        <v>9.11</v>
      </c>
      <c r="K433" s="78">
        <v>158.38999999999999</v>
      </c>
      <c r="O433" s="20"/>
      <c r="P433" s="20"/>
      <c r="Q433" s="20"/>
      <c r="R433" s="20"/>
      <c r="S433" s="20"/>
      <c r="T433" s="20">
        <v>17.39</v>
      </c>
      <c r="U433" s="20">
        <v>158.38999999999999</v>
      </c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>
        <v>1</v>
      </c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>
        <v>17.39</v>
      </c>
      <c r="DL433" s="20"/>
      <c r="DM433" s="20">
        <v>158.38999999999999</v>
      </c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M433" s="20"/>
      <c r="FN433" s="20"/>
      <c r="FO433" s="20"/>
      <c r="FP433" s="20"/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B433" s="20"/>
      <c r="GC433" s="20"/>
      <c r="GD433" s="20"/>
      <c r="GE433" s="20"/>
      <c r="GF433" s="20"/>
      <c r="GG433" s="20"/>
      <c r="GH433" s="20"/>
      <c r="GI433" s="20"/>
      <c r="GJ433" s="20">
        <v>17.39</v>
      </c>
      <c r="GK433" s="20"/>
      <c r="GL433" s="20"/>
      <c r="GM433" s="20"/>
      <c r="GN433" s="20">
        <v>17.39</v>
      </c>
      <c r="GO433" s="20"/>
      <c r="GP433" s="20">
        <v>17.39</v>
      </c>
      <c r="GQ433" s="20">
        <v>17.39</v>
      </c>
      <c r="GR433" s="20"/>
      <c r="GS433" s="20">
        <v>17.39</v>
      </c>
      <c r="GT433" s="20"/>
      <c r="GU433" s="20"/>
      <c r="GV433" s="20"/>
      <c r="GW433" s="20">
        <v>0</v>
      </c>
      <c r="GX433" s="20">
        <v>0</v>
      </c>
      <c r="GY433" s="20"/>
      <c r="GZ433" s="20"/>
      <c r="HA433" s="20"/>
      <c r="HB433" s="20">
        <v>17.39</v>
      </c>
      <c r="HC433" s="20"/>
      <c r="HD433" s="20"/>
      <c r="HE433" s="20"/>
      <c r="HF433" s="20">
        <v>17.39</v>
      </c>
      <c r="HG433" s="20"/>
      <c r="HH433" s="20"/>
      <c r="HI433" s="20"/>
      <c r="HJ433" s="20"/>
      <c r="HK433" s="20"/>
      <c r="HL433" s="20">
        <v>17.39</v>
      </c>
      <c r="HM433" s="20"/>
      <c r="HN433" s="20">
        <v>17.39</v>
      </c>
      <c r="HO433" s="20"/>
      <c r="HP433" s="20"/>
      <c r="HQ433" s="20"/>
      <c r="HR433" s="20"/>
      <c r="HS433" s="20"/>
      <c r="HT433" s="20"/>
      <c r="HU433" s="20"/>
      <c r="HV433" s="20"/>
      <c r="HW433" s="20"/>
      <c r="HX433" s="20"/>
      <c r="HY433" s="20"/>
      <c r="HZ433" s="20"/>
      <c r="IA433" s="20"/>
      <c r="IB433" s="20"/>
      <c r="IC433" s="20"/>
      <c r="ID433" s="20"/>
      <c r="IE433" s="20"/>
      <c r="IF433" s="20"/>
      <c r="IG433" s="20"/>
      <c r="IH433" s="20"/>
      <c r="II433" s="20"/>
      <c r="IJ433" s="20"/>
      <c r="IK433" s="20"/>
      <c r="IL433" s="20"/>
      <c r="IM433" s="20"/>
      <c r="IN433" s="20"/>
      <c r="IO433" s="20"/>
      <c r="IP433" s="20"/>
      <c r="IQ433" s="20"/>
      <c r="IR433" s="20"/>
      <c r="IS433" s="20"/>
      <c r="IT433" s="20"/>
      <c r="IU433" s="20"/>
    </row>
    <row r="434" spans="1:255" x14ac:dyDescent="0.2">
      <c r="A434" s="79"/>
      <c r="B434" s="80"/>
      <c r="C434" s="80" t="s">
        <v>409</v>
      </c>
      <c r="D434" s="81"/>
      <c r="E434" s="82">
        <v>121</v>
      </c>
      <c r="F434" s="83" t="s">
        <v>410</v>
      </c>
      <c r="G434" s="84"/>
      <c r="H434" s="85">
        <v>1728.88</v>
      </c>
      <c r="I434" s="85">
        <v>69.150000000000006</v>
      </c>
      <c r="J434" s="87">
        <v>1.21</v>
      </c>
      <c r="K434" s="86">
        <v>2309.1</v>
      </c>
      <c r="O434" s="20"/>
      <c r="P434" s="20"/>
      <c r="Q434" s="20"/>
      <c r="R434" s="20"/>
      <c r="S434" s="20"/>
      <c r="T434" s="20">
        <v>69.150000000000006</v>
      </c>
      <c r="U434" s="20">
        <v>2309.1</v>
      </c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>
        <v>1</v>
      </c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>
        <v>69.150000000000006</v>
      </c>
      <c r="DR434" s="20"/>
      <c r="DS434" s="20">
        <v>2309.1</v>
      </c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M434" s="20"/>
      <c r="FN434" s="20"/>
      <c r="FO434" s="20"/>
      <c r="FP434" s="20"/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B434" s="20"/>
      <c r="GC434" s="20"/>
      <c r="GD434" s="20"/>
      <c r="GE434" s="20"/>
      <c r="GF434" s="20"/>
      <c r="GG434" s="20"/>
      <c r="GH434" s="20"/>
      <c r="GI434" s="20"/>
      <c r="GJ434" s="20"/>
      <c r="GK434" s="20"/>
      <c r="GL434" s="20"/>
      <c r="GM434" s="20"/>
      <c r="GN434" s="20"/>
      <c r="GO434" s="20"/>
      <c r="GP434" s="20"/>
      <c r="GQ434" s="20"/>
      <c r="GR434" s="20"/>
      <c r="GS434" s="20"/>
      <c r="GT434" s="20"/>
      <c r="GU434" s="20"/>
      <c r="GV434" s="20"/>
      <c r="GW434" s="20"/>
      <c r="GX434" s="20"/>
      <c r="GY434" s="20">
        <v>69.150000000000006</v>
      </c>
      <c r="GZ434" s="20"/>
      <c r="HA434" s="20"/>
      <c r="HB434" s="20">
        <v>69.150000000000006</v>
      </c>
      <c r="HC434" s="20"/>
      <c r="HD434" s="20"/>
      <c r="HE434" s="20"/>
      <c r="HF434" s="20">
        <v>69.150000000000006</v>
      </c>
      <c r="HG434" s="20"/>
      <c r="HH434" s="20"/>
      <c r="HI434" s="20"/>
      <c r="HJ434" s="20"/>
      <c r="HK434" s="20"/>
      <c r="HL434" s="20">
        <v>69.150000000000006</v>
      </c>
      <c r="HM434" s="20"/>
      <c r="HN434" s="20">
        <v>69.150000000000006</v>
      </c>
      <c r="HO434" s="20"/>
      <c r="HP434" s="20"/>
      <c r="HQ434" s="20"/>
      <c r="HR434" s="20"/>
      <c r="HS434" s="20"/>
      <c r="HT434" s="20"/>
      <c r="HU434" s="20"/>
      <c r="HV434" s="20"/>
      <c r="HW434" s="20"/>
      <c r="HX434" s="20"/>
      <c r="HY434" s="20"/>
      <c r="HZ434" s="20"/>
      <c r="IA434" s="20"/>
      <c r="IB434" s="20"/>
      <c r="IC434" s="20"/>
      <c r="ID434" s="20"/>
      <c r="IE434" s="20"/>
      <c r="IF434" s="20"/>
      <c r="IG434" s="20"/>
      <c r="IH434" s="20"/>
      <c r="II434" s="20"/>
      <c r="IJ434" s="20"/>
      <c r="IK434" s="20"/>
      <c r="IL434" s="20"/>
      <c r="IM434" s="20"/>
      <c r="IN434" s="20"/>
      <c r="IO434" s="20"/>
      <c r="IP434" s="20"/>
      <c r="IQ434" s="20"/>
      <c r="IR434" s="20"/>
      <c r="IS434" s="20"/>
      <c r="IT434" s="20"/>
      <c r="IU434" s="20"/>
    </row>
    <row r="435" spans="1:255" x14ac:dyDescent="0.2">
      <c r="A435" s="79"/>
      <c r="B435" s="80"/>
      <c r="C435" s="80" t="s">
        <v>411</v>
      </c>
      <c r="D435" s="81"/>
      <c r="E435" s="82">
        <v>72</v>
      </c>
      <c r="F435" s="83" t="s">
        <v>410</v>
      </c>
      <c r="G435" s="84"/>
      <c r="H435" s="85">
        <v>1028.76</v>
      </c>
      <c r="I435" s="85">
        <v>41.15</v>
      </c>
      <c r="J435" s="87">
        <v>0.72</v>
      </c>
      <c r="K435" s="86">
        <v>1374.01</v>
      </c>
      <c r="O435" s="20"/>
      <c r="P435" s="20"/>
      <c r="Q435" s="20"/>
      <c r="R435" s="20"/>
      <c r="S435" s="20"/>
      <c r="T435" s="20">
        <v>41.15</v>
      </c>
      <c r="U435" s="20">
        <v>1374.01</v>
      </c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>
        <v>1</v>
      </c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>
        <v>41.15</v>
      </c>
      <c r="DR435" s="20"/>
      <c r="DS435" s="20">
        <v>1374.01</v>
      </c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>
        <v>41.15</v>
      </c>
      <c r="HA435" s="20"/>
      <c r="HB435" s="20">
        <v>41.15</v>
      </c>
      <c r="HC435" s="20"/>
      <c r="HD435" s="20"/>
      <c r="HE435" s="20"/>
      <c r="HF435" s="20">
        <v>41.15</v>
      </c>
      <c r="HG435" s="20"/>
      <c r="HH435" s="20"/>
      <c r="HI435" s="20"/>
      <c r="HJ435" s="20"/>
      <c r="HK435" s="20"/>
      <c r="HL435" s="20">
        <v>41.15</v>
      </c>
      <c r="HM435" s="20"/>
      <c r="HN435" s="20">
        <v>41.15</v>
      </c>
      <c r="HO435" s="20"/>
      <c r="HP435" s="20"/>
      <c r="HQ435" s="20"/>
      <c r="HR435" s="20"/>
      <c r="HS435" s="20"/>
      <c r="HT435" s="20"/>
      <c r="HU435" s="20"/>
      <c r="HV435" s="20"/>
      <c r="HW435" s="20"/>
      <c r="HX435" s="20"/>
      <c r="HY435" s="20"/>
      <c r="HZ435" s="20"/>
      <c r="IA435" s="20"/>
      <c r="IB435" s="20"/>
      <c r="IC435" s="20"/>
      <c r="ID435" s="20"/>
      <c r="IE435" s="20"/>
      <c r="IF435" s="20"/>
      <c r="IG435" s="20"/>
      <c r="IH435" s="20"/>
      <c r="II435" s="20"/>
      <c r="IJ435" s="20"/>
      <c r="IK435" s="20"/>
      <c r="IL435" s="20"/>
      <c r="IM435" s="20"/>
      <c r="IN435" s="20"/>
      <c r="IO435" s="20"/>
      <c r="IP435" s="20"/>
      <c r="IQ435" s="20"/>
      <c r="IR435" s="20"/>
      <c r="IS435" s="20"/>
      <c r="IT435" s="20"/>
      <c r="IU435" s="20"/>
    </row>
    <row r="436" spans="1:255" x14ac:dyDescent="0.2">
      <c r="A436" s="71"/>
      <c r="B436" s="72"/>
      <c r="C436" s="72" t="s">
        <v>412</v>
      </c>
      <c r="D436" s="73" t="s">
        <v>413</v>
      </c>
      <c r="E436" s="74">
        <v>154</v>
      </c>
      <c r="F436" s="75"/>
      <c r="G436" s="76" t="s">
        <v>26</v>
      </c>
      <c r="H436" s="75">
        <v>161.69999999999999</v>
      </c>
      <c r="I436" s="88">
        <v>6.468</v>
      </c>
      <c r="J436" s="77"/>
      <c r="K436" s="78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M436" s="20"/>
      <c r="FN436" s="20"/>
      <c r="FO436" s="20"/>
      <c r="FP436" s="20"/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B436" s="20"/>
      <c r="GC436" s="20"/>
      <c r="GD436" s="20"/>
      <c r="GE436" s="20"/>
      <c r="GF436" s="20"/>
      <c r="GG436" s="20"/>
      <c r="GH436" s="20"/>
      <c r="GI436" s="20"/>
      <c r="GJ436" s="20"/>
      <c r="GK436" s="20"/>
      <c r="GL436" s="20"/>
      <c r="GM436" s="20"/>
      <c r="GN436" s="20"/>
      <c r="GO436" s="20"/>
      <c r="GP436" s="20"/>
      <c r="GQ436" s="20"/>
      <c r="GR436" s="20"/>
      <c r="GS436" s="20"/>
      <c r="GT436" s="20"/>
      <c r="GU436" s="20"/>
      <c r="GV436" s="20"/>
      <c r="GW436" s="20"/>
      <c r="GX436" s="20"/>
      <c r="GY436" s="20"/>
      <c r="GZ436" s="20"/>
      <c r="HA436" s="20"/>
      <c r="HB436" s="20"/>
      <c r="HC436" s="20"/>
      <c r="HD436" s="20"/>
      <c r="HE436" s="20"/>
      <c r="HF436" s="20"/>
      <c r="HG436" s="20"/>
      <c r="HH436" s="20"/>
      <c r="HI436" s="20"/>
      <c r="HJ436" s="20"/>
      <c r="HK436" s="20"/>
      <c r="HL436" s="20"/>
      <c r="HM436" s="20"/>
      <c r="HN436" s="20"/>
      <c r="HO436" s="20"/>
      <c r="HP436" s="20"/>
      <c r="HQ436" s="20"/>
      <c r="HR436" s="20"/>
      <c r="HS436" s="20"/>
      <c r="HT436" s="20"/>
      <c r="HU436" s="20"/>
      <c r="HV436" s="20"/>
      <c r="HW436" s="20"/>
      <c r="HX436" s="20"/>
      <c r="HY436" s="20"/>
      <c r="HZ436" s="20"/>
      <c r="IA436" s="20"/>
      <c r="IB436" s="20"/>
      <c r="IC436" s="20"/>
      <c r="ID436" s="20"/>
      <c r="IE436" s="20"/>
      <c r="IF436" s="20"/>
      <c r="IG436" s="20"/>
      <c r="IH436" s="20"/>
      <c r="II436" s="20"/>
      <c r="IJ436" s="20"/>
      <c r="IK436" s="20"/>
      <c r="IL436" s="20"/>
      <c r="IM436" s="20"/>
      <c r="IN436" s="20"/>
      <c r="IO436" s="20"/>
      <c r="IP436" s="20"/>
      <c r="IQ436" s="20"/>
      <c r="IR436" s="20"/>
      <c r="IS436" s="20"/>
      <c r="IT436" s="20"/>
      <c r="IU436" s="20"/>
    </row>
    <row r="437" spans="1:255" ht="24" x14ac:dyDescent="0.2">
      <c r="A437" s="118" t="s">
        <v>178</v>
      </c>
      <c r="B437" s="124" t="s">
        <v>35</v>
      </c>
      <c r="C437" s="119" t="s">
        <v>85</v>
      </c>
      <c r="D437" s="120" t="s">
        <v>64</v>
      </c>
      <c r="E437" s="121">
        <v>4</v>
      </c>
      <c r="F437" s="93">
        <v>1149.8900000000001</v>
      </c>
      <c r="G437" s="91"/>
      <c r="H437" s="93">
        <v>1149.8900000000001</v>
      </c>
      <c r="I437" s="122">
        <v>504.89</v>
      </c>
      <c r="J437" s="92">
        <v>9.11</v>
      </c>
      <c r="K437" s="123">
        <v>4599.5600000000004</v>
      </c>
      <c r="L437" s="20"/>
      <c r="M437" s="20"/>
      <c r="N437" s="20"/>
      <c r="O437" s="20"/>
      <c r="P437" s="20"/>
      <c r="Q437" s="20"/>
      <c r="R437" s="20"/>
      <c r="S437" s="20"/>
      <c r="T437" s="20">
        <v>504.89</v>
      </c>
      <c r="U437" s="20">
        <v>4599.5600000000004</v>
      </c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>
        <v>1</v>
      </c>
      <c r="CW437" s="20"/>
      <c r="CX437" s="20"/>
      <c r="CY437" s="20"/>
      <c r="CZ437" s="20"/>
      <c r="DA437" s="20"/>
      <c r="DB437" s="20"/>
      <c r="DC437" s="20"/>
      <c r="DD437" s="20"/>
      <c r="DE437" s="20">
        <v>4599.5600000000004</v>
      </c>
      <c r="DF437" s="20"/>
      <c r="DG437" s="20"/>
      <c r="DH437" s="20"/>
      <c r="DI437" s="20"/>
      <c r="DJ437" s="20"/>
      <c r="DK437" s="20">
        <v>504.89</v>
      </c>
      <c r="DL437" s="20"/>
      <c r="DM437" s="20">
        <v>4599.5600000000004</v>
      </c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M437" s="20"/>
      <c r="FN437" s="20"/>
      <c r="FO437" s="20"/>
      <c r="FP437" s="20"/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B437" s="20"/>
      <c r="GC437" s="20"/>
      <c r="GD437" s="20"/>
      <c r="GE437" s="20"/>
      <c r="GF437" s="20"/>
      <c r="GG437" s="20"/>
      <c r="GH437" s="20"/>
      <c r="GI437" s="20"/>
      <c r="GJ437" s="20">
        <v>504.89</v>
      </c>
      <c r="GK437" s="20"/>
      <c r="GL437" s="20"/>
      <c r="GM437" s="20"/>
      <c r="GN437" s="20">
        <v>504.89</v>
      </c>
      <c r="GO437" s="20"/>
      <c r="GP437" s="20">
        <v>504.89</v>
      </c>
      <c r="GQ437" s="20">
        <v>504.89</v>
      </c>
      <c r="GR437" s="20"/>
      <c r="GS437" s="20">
        <v>504.89</v>
      </c>
      <c r="GT437" s="20"/>
      <c r="GU437" s="20"/>
      <c r="GV437" s="20"/>
      <c r="GW437" s="20"/>
      <c r="GX437" s="20"/>
      <c r="GY437" s="20"/>
      <c r="GZ437" s="20"/>
      <c r="HA437" s="20"/>
      <c r="HB437" s="20">
        <v>504.89</v>
      </c>
      <c r="HC437" s="20"/>
      <c r="HD437" s="20"/>
      <c r="HE437" s="20"/>
      <c r="HF437" s="20">
        <v>504.89</v>
      </c>
      <c r="HG437" s="20"/>
      <c r="HH437" s="20"/>
      <c r="HI437" s="20"/>
      <c r="HJ437" s="20"/>
      <c r="HK437" s="20"/>
      <c r="HL437" s="20">
        <v>504.89</v>
      </c>
      <c r="HM437" s="20"/>
      <c r="HN437" s="20">
        <v>504.89</v>
      </c>
      <c r="HO437" s="20"/>
      <c r="HP437" s="20"/>
      <c r="HQ437" s="20"/>
      <c r="HR437" s="20"/>
      <c r="HS437" s="20"/>
      <c r="HT437" s="20"/>
      <c r="HU437" s="20"/>
      <c r="HV437" s="20"/>
      <c r="HW437" s="20"/>
      <c r="HX437" s="20"/>
      <c r="HY437" s="20">
        <v>504.89</v>
      </c>
      <c r="HZ437" s="20"/>
      <c r="IA437" s="20"/>
      <c r="IB437" s="20"/>
      <c r="IC437" s="20"/>
      <c r="ID437" s="20"/>
      <c r="IE437" s="20"/>
      <c r="IF437" s="20"/>
      <c r="IG437" s="20"/>
      <c r="IH437" s="20"/>
      <c r="II437" s="20"/>
      <c r="IJ437" s="20"/>
      <c r="IK437" s="20"/>
      <c r="IL437" s="20"/>
      <c r="IM437" s="20"/>
      <c r="IN437" s="20"/>
      <c r="IO437" s="20"/>
      <c r="IP437" s="20"/>
      <c r="IQ437" s="20"/>
      <c r="IR437" s="20"/>
      <c r="IS437" s="20"/>
      <c r="IT437" s="20"/>
      <c r="IU437" s="20"/>
    </row>
    <row r="438" spans="1:255" x14ac:dyDescent="0.2">
      <c r="A438" s="58"/>
      <c r="B438" s="94" t="s">
        <v>415</v>
      </c>
      <c r="C438" s="94" t="s">
        <v>426</v>
      </c>
      <c r="D438" s="57"/>
      <c r="E438" s="57"/>
      <c r="F438" s="57"/>
      <c r="G438" s="57"/>
      <c r="H438" s="57"/>
      <c r="I438" s="57"/>
      <c r="J438" s="57"/>
      <c r="K438" s="59"/>
    </row>
    <row r="439" spans="1:255" ht="24" x14ac:dyDescent="0.2">
      <c r="A439" s="118" t="s">
        <v>179</v>
      </c>
      <c r="B439" s="124" t="s">
        <v>149</v>
      </c>
      <c r="C439" s="119" t="s">
        <v>150</v>
      </c>
      <c r="D439" s="120" t="s">
        <v>64</v>
      </c>
      <c r="E439" s="121">
        <v>1</v>
      </c>
      <c r="F439" s="122">
        <v>34.200000000000003</v>
      </c>
      <c r="G439" s="91"/>
      <c r="H439" s="122">
        <v>34.200000000000003</v>
      </c>
      <c r="I439" s="122">
        <v>34.200000000000003</v>
      </c>
      <c r="J439" s="92">
        <v>9.11</v>
      </c>
      <c r="K439" s="123">
        <v>311.56</v>
      </c>
      <c r="L439" s="20"/>
      <c r="M439" s="20"/>
      <c r="N439" s="20"/>
      <c r="O439" s="20"/>
      <c r="P439" s="20"/>
      <c r="Q439" s="20"/>
      <c r="R439" s="20"/>
      <c r="S439" s="20"/>
      <c r="T439" s="20">
        <v>34.200000000000003</v>
      </c>
      <c r="U439" s="20">
        <v>311.56</v>
      </c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>
        <v>1</v>
      </c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>
        <v>34.200000000000003</v>
      </c>
      <c r="DL439" s="20"/>
      <c r="DM439" s="20">
        <v>311.56</v>
      </c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>
        <v>34.200000000000003</v>
      </c>
      <c r="GK439" s="20"/>
      <c r="GL439" s="20"/>
      <c r="GM439" s="20"/>
      <c r="GN439" s="20">
        <v>34.200000000000003</v>
      </c>
      <c r="GO439" s="20"/>
      <c r="GP439" s="20">
        <v>34.200000000000003</v>
      </c>
      <c r="GQ439" s="20">
        <v>34.200000000000003</v>
      </c>
      <c r="GR439" s="20"/>
      <c r="GS439" s="20">
        <v>34.200000000000003</v>
      </c>
      <c r="GT439" s="20"/>
      <c r="GU439" s="20"/>
      <c r="GV439" s="20"/>
      <c r="GW439" s="20"/>
      <c r="GX439" s="20"/>
      <c r="GY439" s="20"/>
      <c r="GZ439" s="20"/>
      <c r="HA439" s="20"/>
      <c r="HB439" s="20">
        <v>34.200000000000003</v>
      </c>
      <c r="HC439" s="20"/>
      <c r="HD439" s="20"/>
      <c r="HE439" s="20"/>
      <c r="HF439" s="20">
        <v>34.200000000000003</v>
      </c>
      <c r="HG439" s="20"/>
      <c r="HH439" s="20"/>
      <c r="HI439" s="20"/>
      <c r="HJ439" s="20"/>
      <c r="HK439" s="20"/>
      <c r="HL439" s="20">
        <v>34.200000000000003</v>
      </c>
      <c r="HM439" s="20"/>
      <c r="HN439" s="20">
        <v>34.200000000000003</v>
      </c>
      <c r="HO439" s="20"/>
      <c r="HP439" s="20"/>
      <c r="HQ439" s="20"/>
      <c r="HR439" s="20"/>
      <c r="HS439" s="20"/>
      <c r="HT439" s="20"/>
      <c r="HU439" s="20"/>
      <c r="HV439" s="20"/>
      <c r="HW439" s="20"/>
      <c r="HX439" s="20"/>
      <c r="HY439" s="20"/>
      <c r="HZ439" s="20"/>
      <c r="IA439" s="20"/>
      <c r="IB439" s="20"/>
      <c r="IC439" s="20"/>
      <c r="ID439" s="20"/>
      <c r="IE439" s="20"/>
      <c r="IF439" s="20"/>
      <c r="IG439" s="20"/>
      <c r="IH439" s="20"/>
      <c r="II439" s="20"/>
      <c r="IJ439" s="20"/>
      <c r="IK439" s="20"/>
      <c r="IL439" s="20"/>
      <c r="IM439" s="20"/>
      <c r="IN439" s="20"/>
      <c r="IO439" s="20"/>
      <c r="IP439" s="20"/>
      <c r="IQ439" s="20"/>
      <c r="IR439" s="20"/>
      <c r="IS439" s="20"/>
      <c r="IT439" s="20"/>
      <c r="IU439" s="20"/>
    </row>
    <row r="440" spans="1:255" ht="13.5" thickBot="1" x14ac:dyDescent="0.25">
      <c r="A440" s="133"/>
      <c r="B440" s="134"/>
      <c r="C440" s="134" t="s">
        <v>423</v>
      </c>
      <c r="D440" s="134"/>
      <c r="E440" s="134"/>
      <c r="F440" s="134"/>
      <c r="G440" s="134"/>
      <c r="H440" s="229">
        <v>556.48</v>
      </c>
      <c r="I440" s="230"/>
      <c r="J440" s="229">
        <v>5069.5100000000011</v>
      </c>
      <c r="K440" s="231"/>
      <c r="L440" s="132"/>
      <c r="M440" s="132"/>
      <c r="N440" s="132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  <c r="HL440" s="20"/>
      <c r="HM440" s="20"/>
      <c r="HN440" s="20"/>
      <c r="HO440" s="20"/>
      <c r="HP440" s="20"/>
      <c r="HQ440" s="20"/>
      <c r="HR440" s="20"/>
      <c r="HS440" s="20"/>
      <c r="HT440" s="20"/>
      <c r="HU440" s="20"/>
      <c r="HV440" s="20"/>
      <c r="HW440" s="20"/>
      <c r="HX440" s="20"/>
      <c r="HY440" s="20"/>
      <c r="HZ440" s="20"/>
      <c r="IA440" s="20"/>
      <c r="IB440" s="20"/>
      <c r="IC440" s="20"/>
      <c r="ID440" s="20"/>
      <c r="IE440" s="20"/>
      <c r="IF440" s="20"/>
      <c r="IG440" s="20"/>
      <c r="IH440" s="20"/>
      <c r="II440" s="20"/>
      <c r="IJ440" s="20"/>
      <c r="IK440" s="20"/>
      <c r="IL440" s="20"/>
      <c r="IM440" s="20"/>
      <c r="IN440" s="20"/>
      <c r="IO440" s="20"/>
      <c r="IP440" s="20"/>
      <c r="IQ440" s="20"/>
      <c r="IR440" s="20"/>
      <c r="IS440" s="20"/>
      <c r="IT440" s="20"/>
      <c r="IU440" s="20"/>
    </row>
    <row r="441" spans="1:255" x14ac:dyDescent="0.2">
      <c r="A441" s="106"/>
      <c r="B441" s="105"/>
      <c r="C441" s="105" t="s">
        <v>418</v>
      </c>
      <c r="D441" s="105"/>
      <c r="E441" s="105"/>
      <c r="F441" s="105"/>
      <c r="G441" s="105"/>
      <c r="H441" s="224">
        <v>728.24</v>
      </c>
      <c r="I441" s="225"/>
      <c r="J441" s="224">
        <v>10705.570000000002</v>
      </c>
      <c r="K441" s="226"/>
      <c r="O441" s="20"/>
      <c r="P441" s="20"/>
      <c r="Q441" s="20"/>
      <c r="R441" s="20">
        <v>728.24</v>
      </c>
      <c r="S441" s="20">
        <v>10705.570000000002</v>
      </c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>
        <v>728.24</v>
      </c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  <c r="HL441" s="20"/>
      <c r="HM441" s="20"/>
      <c r="HN441" s="20"/>
      <c r="HO441" s="20"/>
      <c r="HP441" s="20"/>
      <c r="HQ441" s="20"/>
      <c r="HR441" s="20"/>
      <c r="HS441" s="20"/>
      <c r="HT441" s="20"/>
      <c r="HU441" s="20"/>
      <c r="HV441" s="20"/>
      <c r="HW441" s="20"/>
      <c r="HX441" s="20"/>
      <c r="HY441" s="20"/>
      <c r="HZ441" s="20"/>
      <c r="IA441" s="20"/>
      <c r="IB441" s="20"/>
      <c r="IC441" s="20"/>
      <c r="ID441" s="20"/>
      <c r="IE441" s="20"/>
      <c r="IF441" s="20"/>
      <c r="IG441" s="20"/>
      <c r="IH441" s="20"/>
      <c r="II441" s="20"/>
      <c r="IJ441" s="20"/>
      <c r="IK441" s="20"/>
      <c r="IL441" s="20"/>
      <c r="IM441" s="20"/>
      <c r="IN441" s="20"/>
      <c r="IO441" s="20"/>
      <c r="IP441" s="20"/>
      <c r="IQ441" s="20"/>
      <c r="IR441" s="20"/>
      <c r="IS441" s="20"/>
      <c r="IT441" s="20"/>
      <c r="IU441" s="20"/>
    </row>
    <row r="442" spans="1:255" x14ac:dyDescent="0.2">
      <c r="A442" s="70"/>
      <c r="B442" s="69"/>
      <c r="C442" s="69"/>
      <c r="D442" s="69"/>
      <c r="E442" s="69"/>
      <c r="F442" s="69"/>
      <c r="G442" s="69"/>
      <c r="H442" s="218"/>
      <c r="I442" s="219"/>
      <c r="J442" s="218"/>
      <c r="K442" s="220"/>
    </row>
    <row r="443" spans="1:255" ht="47.25" x14ac:dyDescent="0.2">
      <c r="A443" s="109">
        <v>14</v>
      </c>
      <c r="B443" s="116" t="s">
        <v>153</v>
      </c>
      <c r="C443" s="110" t="s">
        <v>480</v>
      </c>
      <c r="D443" s="111" t="s">
        <v>23</v>
      </c>
      <c r="E443" s="112">
        <v>17</v>
      </c>
      <c r="F443" s="113">
        <v>25.72</v>
      </c>
      <c r="G443" s="117" t="s">
        <v>6</v>
      </c>
      <c r="H443" s="113"/>
      <c r="I443" s="114">
        <v>528.22</v>
      </c>
      <c r="J443" s="92"/>
      <c r="K443" s="115">
        <v>17106.739999999998</v>
      </c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  <c r="HL443" s="20"/>
      <c r="HM443" s="20"/>
      <c r="HN443" s="20"/>
      <c r="HO443" s="20"/>
      <c r="HP443" s="20"/>
      <c r="HQ443" s="20"/>
      <c r="HR443" s="20"/>
      <c r="HS443" s="20"/>
      <c r="HT443" s="20"/>
      <c r="HU443" s="20"/>
      <c r="HV443" s="20"/>
      <c r="HW443" s="20"/>
      <c r="HX443" s="20"/>
      <c r="HY443" s="20"/>
      <c r="HZ443" s="20"/>
      <c r="IA443" s="20"/>
      <c r="IB443" s="20"/>
      <c r="IC443" s="20"/>
      <c r="ID443" s="20"/>
      <c r="IE443" s="20"/>
      <c r="IF443" s="20"/>
      <c r="IG443" s="20"/>
      <c r="IH443" s="20"/>
      <c r="II443" s="20"/>
      <c r="IJ443" s="20"/>
      <c r="IK443" s="20"/>
      <c r="IL443" s="20"/>
      <c r="IM443" s="20"/>
      <c r="IN443" s="20"/>
      <c r="IO443" s="20"/>
      <c r="IP443" s="20"/>
      <c r="IQ443" s="20"/>
      <c r="IR443" s="20"/>
      <c r="IS443" s="20"/>
      <c r="IT443" s="20"/>
      <c r="IU443" s="20"/>
    </row>
    <row r="444" spans="1:255" x14ac:dyDescent="0.2">
      <c r="A444" s="60"/>
      <c r="B444" s="61"/>
      <c r="C444" s="61" t="s">
        <v>405</v>
      </c>
      <c r="D444" s="62"/>
      <c r="E444" s="63"/>
      <c r="F444" s="64">
        <v>9.51</v>
      </c>
      <c r="G444" s="65" t="s">
        <v>26</v>
      </c>
      <c r="H444" s="64">
        <v>9.99</v>
      </c>
      <c r="I444" s="64">
        <v>169.83</v>
      </c>
      <c r="J444" s="66">
        <v>33.39</v>
      </c>
      <c r="K444" s="67">
        <v>5670.62</v>
      </c>
      <c r="O444" s="20"/>
      <c r="P444" s="20"/>
      <c r="Q444" s="20"/>
      <c r="R444" s="20"/>
      <c r="S444" s="20"/>
      <c r="T444" s="20">
        <v>169.83</v>
      </c>
      <c r="U444" s="20">
        <v>5670.62</v>
      </c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>
        <v>1</v>
      </c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>
        <v>5670.62</v>
      </c>
      <c r="DH444" s="20">
        <v>1</v>
      </c>
      <c r="DI444" s="20"/>
      <c r="DJ444" s="20"/>
      <c r="DK444" s="20"/>
      <c r="DL444" s="20"/>
      <c r="DM444" s="20"/>
      <c r="DN444" s="20"/>
      <c r="DO444" s="20"/>
      <c r="DP444" s="20"/>
      <c r="DQ444" s="20">
        <v>169.83</v>
      </c>
      <c r="DR444" s="20"/>
      <c r="DS444" s="20">
        <v>5670.62</v>
      </c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>
        <v>169.83</v>
      </c>
      <c r="GK444" s="20">
        <v>169.83</v>
      </c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>
        <v>169.83</v>
      </c>
      <c r="HC444" s="20"/>
      <c r="HD444" s="20"/>
      <c r="HE444" s="20"/>
      <c r="HF444" s="20">
        <v>169.83</v>
      </c>
      <c r="HG444" s="20"/>
      <c r="HH444" s="20"/>
      <c r="HI444" s="20"/>
      <c r="HJ444" s="20"/>
      <c r="HK444" s="20"/>
      <c r="HL444" s="20">
        <v>169.83</v>
      </c>
      <c r="HM444" s="20"/>
      <c r="HN444" s="20">
        <v>169.83</v>
      </c>
      <c r="HO444" s="20"/>
      <c r="HP444" s="20"/>
      <c r="HQ444" s="20"/>
      <c r="HR444" s="20"/>
      <c r="HS444" s="20"/>
      <c r="HT444" s="20"/>
      <c r="HU444" s="20"/>
      <c r="HV444" s="20"/>
      <c r="HW444" s="20"/>
      <c r="HX444" s="20">
        <v>169.83</v>
      </c>
      <c r="HY444" s="20"/>
      <c r="HZ444" s="20"/>
      <c r="IA444" s="20"/>
      <c r="IB444" s="20"/>
      <c r="IC444" s="20"/>
      <c r="ID444" s="20"/>
      <c r="IE444" s="20"/>
      <c r="IF444" s="20"/>
      <c r="IG444" s="20"/>
      <c r="IH444" s="20"/>
      <c r="II444" s="20"/>
      <c r="IJ444" s="20"/>
      <c r="IK444" s="20"/>
      <c r="IL444" s="20"/>
      <c r="IM444" s="20"/>
      <c r="IN444" s="20"/>
      <c r="IO444" s="20"/>
      <c r="IP444" s="20"/>
      <c r="IQ444" s="20"/>
      <c r="IR444" s="20"/>
      <c r="IS444" s="20"/>
      <c r="IT444" s="20"/>
      <c r="IU444" s="20"/>
    </row>
    <row r="445" spans="1:255" x14ac:dyDescent="0.2">
      <c r="A445" s="71"/>
      <c r="B445" s="72"/>
      <c r="C445" s="72" t="s">
        <v>406</v>
      </c>
      <c r="D445" s="73"/>
      <c r="E445" s="74"/>
      <c r="F445" s="75">
        <v>1.47</v>
      </c>
      <c r="G445" s="76" t="s">
        <v>26</v>
      </c>
      <c r="H445" s="75">
        <v>1.55</v>
      </c>
      <c r="I445" s="75">
        <v>26.35</v>
      </c>
      <c r="J445" s="77">
        <v>13.26</v>
      </c>
      <c r="K445" s="78">
        <v>349.4</v>
      </c>
      <c r="O445" s="20"/>
      <c r="P445" s="20"/>
      <c r="Q445" s="20"/>
      <c r="R445" s="20"/>
      <c r="S445" s="20"/>
      <c r="T445" s="20">
        <v>26.35</v>
      </c>
      <c r="U445" s="20">
        <v>349.4</v>
      </c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>
        <v>1</v>
      </c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>
        <v>26.35</v>
      </c>
      <c r="DR445" s="20"/>
      <c r="DS445" s="20">
        <v>349.4</v>
      </c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>
        <v>26.35</v>
      </c>
      <c r="GK445" s="20"/>
      <c r="GL445" s="20">
        <v>26.35</v>
      </c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>
        <v>26.35</v>
      </c>
      <c r="HC445" s="20"/>
      <c r="HD445" s="20"/>
      <c r="HE445" s="20"/>
      <c r="HF445" s="20">
        <v>26.35</v>
      </c>
      <c r="HG445" s="20"/>
      <c r="HH445" s="20"/>
      <c r="HI445" s="20"/>
      <c r="HJ445" s="20"/>
      <c r="HK445" s="20"/>
      <c r="HL445" s="20">
        <v>26.35</v>
      </c>
      <c r="HM445" s="20"/>
      <c r="HN445" s="20">
        <v>26.35</v>
      </c>
      <c r="HO445" s="20"/>
      <c r="HP445" s="20"/>
      <c r="HQ445" s="20"/>
      <c r="HR445" s="20"/>
      <c r="HS445" s="20"/>
      <c r="HT445" s="20"/>
      <c r="HU445" s="20"/>
      <c r="HV445" s="20"/>
      <c r="HW445" s="20"/>
      <c r="HX445" s="20"/>
      <c r="HY445" s="20"/>
      <c r="HZ445" s="20"/>
      <c r="IA445" s="20"/>
      <c r="IB445" s="20"/>
      <c r="IC445" s="20"/>
      <c r="ID445" s="20"/>
      <c r="IE445" s="20"/>
      <c r="IF445" s="20"/>
      <c r="IG445" s="20"/>
      <c r="IH445" s="20"/>
      <c r="II445" s="20"/>
      <c r="IJ445" s="20"/>
      <c r="IK445" s="20"/>
      <c r="IL445" s="20"/>
      <c r="IM445" s="20"/>
      <c r="IN445" s="20"/>
      <c r="IO445" s="20"/>
      <c r="IP445" s="20"/>
      <c r="IQ445" s="20"/>
      <c r="IR445" s="20"/>
      <c r="IS445" s="20"/>
      <c r="IT445" s="20"/>
      <c r="IU445" s="20"/>
    </row>
    <row r="446" spans="1:255" x14ac:dyDescent="0.2">
      <c r="A446" s="71"/>
      <c r="B446" s="72"/>
      <c r="C446" s="72" t="s">
        <v>407</v>
      </c>
      <c r="D446" s="73"/>
      <c r="E446" s="74"/>
      <c r="F446" s="75">
        <v>0.12</v>
      </c>
      <c r="G446" s="76" t="s">
        <v>26</v>
      </c>
      <c r="H446" s="75">
        <v>0.13</v>
      </c>
      <c r="I446" s="75">
        <v>2.21</v>
      </c>
      <c r="J446" s="77">
        <v>33.39</v>
      </c>
      <c r="K446" s="78">
        <v>73.790000000000006</v>
      </c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>
        <v>2.21</v>
      </c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  <c r="HL446" s="20"/>
      <c r="HM446" s="20"/>
      <c r="HN446" s="20"/>
      <c r="HO446" s="20"/>
      <c r="HP446" s="20"/>
      <c r="HQ446" s="20"/>
      <c r="HR446" s="20"/>
      <c r="HS446" s="20"/>
      <c r="HT446" s="20"/>
      <c r="HU446" s="20"/>
      <c r="HV446" s="20"/>
      <c r="HW446" s="20"/>
      <c r="HX446" s="20">
        <v>2.21</v>
      </c>
      <c r="HY446" s="20"/>
      <c r="HZ446" s="20"/>
      <c r="IA446" s="20"/>
      <c r="IB446" s="20"/>
      <c r="IC446" s="20"/>
      <c r="ID446" s="20"/>
      <c r="IE446" s="20"/>
      <c r="IF446" s="20"/>
      <c r="IG446" s="20"/>
      <c r="IH446" s="20"/>
      <c r="II446" s="20"/>
      <c r="IJ446" s="20"/>
      <c r="IK446" s="20"/>
      <c r="IL446" s="20"/>
      <c r="IM446" s="20"/>
      <c r="IN446" s="20"/>
      <c r="IO446" s="20"/>
      <c r="IP446" s="20"/>
      <c r="IQ446" s="20"/>
      <c r="IR446" s="20"/>
      <c r="IS446" s="20"/>
      <c r="IT446" s="20"/>
      <c r="IU446" s="20"/>
    </row>
    <row r="447" spans="1:255" x14ac:dyDescent="0.2">
      <c r="A447" s="71"/>
      <c r="B447" s="72"/>
      <c r="C447" s="72" t="s">
        <v>408</v>
      </c>
      <c r="D447" s="73"/>
      <c r="E447" s="74"/>
      <c r="F447" s="75">
        <v>14.74</v>
      </c>
      <c r="G447" s="76"/>
      <c r="H447" s="75">
        <v>14.74</v>
      </c>
      <c r="I447" s="75">
        <v>250.58</v>
      </c>
      <c r="J447" s="77">
        <v>9.11</v>
      </c>
      <c r="K447" s="78">
        <v>2282.7800000000002</v>
      </c>
      <c r="O447" s="20"/>
      <c r="P447" s="20"/>
      <c r="Q447" s="20"/>
      <c r="R447" s="20"/>
      <c r="S447" s="20"/>
      <c r="T447" s="20">
        <v>250.58</v>
      </c>
      <c r="U447" s="20">
        <v>2282.7800000000002</v>
      </c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>
        <v>1</v>
      </c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>
        <v>250.58</v>
      </c>
      <c r="DL447" s="20"/>
      <c r="DM447" s="20">
        <v>2282.7800000000002</v>
      </c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>
        <v>250.58</v>
      </c>
      <c r="GK447" s="20"/>
      <c r="GL447" s="20"/>
      <c r="GM447" s="20"/>
      <c r="GN447" s="20">
        <v>250.58</v>
      </c>
      <c r="GO447" s="20"/>
      <c r="GP447" s="20">
        <v>250.58</v>
      </c>
      <c r="GQ447" s="20">
        <v>250.58</v>
      </c>
      <c r="GR447" s="20"/>
      <c r="GS447" s="20">
        <v>250.58</v>
      </c>
      <c r="GT447" s="20"/>
      <c r="GU447" s="20"/>
      <c r="GV447" s="20"/>
      <c r="GW447" s="20">
        <v>0</v>
      </c>
      <c r="GX447" s="20">
        <v>0</v>
      </c>
      <c r="GY447" s="20"/>
      <c r="GZ447" s="20"/>
      <c r="HA447" s="20"/>
      <c r="HB447" s="20">
        <v>250.58</v>
      </c>
      <c r="HC447" s="20"/>
      <c r="HD447" s="20"/>
      <c r="HE447" s="20"/>
      <c r="HF447" s="20">
        <v>250.58</v>
      </c>
      <c r="HG447" s="20"/>
      <c r="HH447" s="20"/>
      <c r="HI447" s="20"/>
      <c r="HJ447" s="20"/>
      <c r="HK447" s="20"/>
      <c r="HL447" s="20">
        <v>250.58</v>
      </c>
      <c r="HM447" s="20"/>
      <c r="HN447" s="20">
        <v>250.58</v>
      </c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  <c r="IG447" s="20"/>
      <c r="IH447" s="20"/>
      <c r="II447" s="20"/>
      <c r="IJ447" s="20"/>
      <c r="IK447" s="20"/>
      <c r="IL447" s="20"/>
      <c r="IM447" s="20"/>
      <c r="IN447" s="20"/>
      <c r="IO447" s="20"/>
      <c r="IP447" s="20"/>
      <c r="IQ447" s="20"/>
      <c r="IR447" s="20"/>
      <c r="IS447" s="20"/>
      <c r="IT447" s="20"/>
      <c r="IU447" s="20"/>
    </row>
    <row r="448" spans="1:255" x14ac:dyDescent="0.2">
      <c r="A448" s="79"/>
      <c r="B448" s="80"/>
      <c r="C448" s="80" t="s">
        <v>409</v>
      </c>
      <c r="D448" s="81"/>
      <c r="E448" s="82">
        <v>121</v>
      </c>
      <c r="F448" s="83" t="s">
        <v>410</v>
      </c>
      <c r="G448" s="84"/>
      <c r="H448" s="85">
        <v>12.25</v>
      </c>
      <c r="I448" s="85">
        <v>208.17</v>
      </c>
      <c r="J448" s="87">
        <v>1.21</v>
      </c>
      <c r="K448" s="86">
        <v>6950.74</v>
      </c>
      <c r="O448" s="20"/>
      <c r="P448" s="20"/>
      <c r="Q448" s="20"/>
      <c r="R448" s="20"/>
      <c r="S448" s="20"/>
      <c r="T448" s="20">
        <v>208.17</v>
      </c>
      <c r="U448" s="20">
        <v>6950.74</v>
      </c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>
        <v>1</v>
      </c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>
        <v>208.17</v>
      </c>
      <c r="DR448" s="20"/>
      <c r="DS448" s="20">
        <v>6950.74</v>
      </c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>
        <v>208.17</v>
      </c>
      <c r="GZ448" s="20"/>
      <c r="HA448" s="20"/>
      <c r="HB448" s="20">
        <v>208.17</v>
      </c>
      <c r="HC448" s="20"/>
      <c r="HD448" s="20"/>
      <c r="HE448" s="20"/>
      <c r="HF448" s="20">
        <v>208.17</v>
      </c>
      <c r="HG448" s="20"/>
      <c r="HH448" s="20"/>
      <c r="HI448" s="20"/>
      <c r="HJ448" s="20"/>
      <c r="HK448" s="20"/>
      <c r="HL448" s="20">
        <v>208.17</v>
      </c>
      <c r="HM448" s="20"/>
      <c r="HN448" s="20">
        <v>208.17</v>
      </c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  <c r="IG448" s="20"/>
      <c r="IH448" s="20"/>
      <c r="II448" s="20"/>
      <c r="IJ448" s="20"/>
      <c r="IK448" s="20"/>
      <c r="IL448" s="20"/>
      <c r="IM448" s="20"/>
      <c r="IN448" s="20"/>
      <c r="IO448" s="20"/>
      <c r="IP448" s="20"/>
      <c r="IQ448" s="20"/>
      <c r="IR448" s="20"/>
      <c r="IS448" s="20"/>
      <c r="IT448" s="20"/>
      <c r="IU448" s="20"/>
    </row>
    <row r="449" spans="1:255" x14ac:dyDescent="0.2">
      <c r="A449" s="79"/>
      <c r="B449" s="80"/>
      <c r="C449" s="80" t="s">
        <v>411</v>
      </c>
      <c r="D449" s="81"/>
      <c r="E449" s="82">
        <v>72</v>
      </c>
      <c r="F449" s="83" t="s">
        <v>410</v>
      </c>
      <c r="G449" s="84"/>
      <c r="H449" s="85">
        <v>7.29</v>
      </c>
      <c r="I449" s="85">
        <v>123.87</v>
      </c>
      <c r="J449" s="87">
        <v>0.72</v>
      </c>
      <c r="K449" s="86">
        <v>4135.9799999999996</v>
      </c>
      <c r="O449" s="20"/>
      <c r="P449" s="20"/>
      <c r="Q449" s="20"/>
      <c r="R449" s="20"/>
      <c r="S449" s="20"/>
      <c r="T449" s="20">
        <v>123.87</v>
      </c>
      <c r="U449" s="20">
        <v>4135.9799999999996</v>
      </c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>
        <v>1</v>
      </c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>
        <v>123.87</v>
      </c>
      <c r="DR449" s="20"/>
      <c r="DS449" s="20">
        <v>4135.9799999999996</v>
      </c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>
        <v>123.87</v>
      </c>
      <c r="HA449" s="20"/>
      <c r="HB449" s="20">
        <v>123.87</v>
      </c>
      <c r="HC449" s="20"/>
      <c r="HD449" s="20"/>
      <c r="HE449" s="20"/>
      <c r="HF449" s="20">
        <v>123.87</v>
      </c>
      <c r="HG449" s="20"/>
      <c r="HH449" s="20"/>
      <c r="HI449" s="20"/>
      <c r="HJ449" s="20"/>
      <c r="HK449" s="20"/>
      <c r="HL449" s="20">
        <v>123.87</v>
      </c>
      <c r="HM449" s="20"/>
      <c r="HN449" s="20">
        <v>123.87</v>
      </c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  <c r="IG449" s="20"/>
      <c r="IH449" s="20"/>
      <c r="II449" s="20"/>
      <c r="IJ449" s="20"/>
      <c r="IK449" s="20"/>
      <c r="IL449" s="20"/>
      <c r="IM449" s="20"/>
      <c r="IN449" s="20"/>
      <c r="IO449" s="20"/>
      <c r="IP449" s="20"/>
      <c r="IQ449" s="20"/>
      <c r="IR449" s="20"/>
      <c r="IS449" s="20"/>
      <c r="IT449" s="20"/>
      <c r="IU449" s="20"/>
    </row>
    <row r="450" spans="1:255" x14ac:dyDescent="0.2">
      <c r="A450" s="71"/>
      <c r="B450" s="72"/>
      <c r="C450" s="72" t="s">
        <v>412</v>
      </c>
      <c r="D450" s="73" t="s">
        <v>413</v>
      </c>
      <c r="E450" s="74">
        <v>1.06</v>
      </c>
      <c r="F450" s="75"/>
      <c r="G450" s="76" t="s">
        <v>26</v>
      </c>
      <c r="H450" s="75">
        <v>1.1100000000000001</v>
      </c>
      <c r="I450" s="88">
        <v>18.920999999999999</v>
      </c>
      <c r="J450" s="77"/>
      <c r="K450" s="78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  <c r="IG450" s="20"/>
      <c r="IH450" s="20"/>
      <c r="II450" s="20"/>
      <c r="IJ450" s="20"/>
      <c r="IK450" s="20"/>
      <c r="IL450" s="20"/>
      <c r="IM450" s="20"/>
      <c r="IN450" s="20"/>
      <c r="IO450" s="20"/>
      <c r="IP450" s="20"/>
      <c r="IQ450" s="20"/>
      <c r="IR450" s="20"/>
      <c r="IS450" s="20"/>
      <c r="IT450" s="20"/>
      <c r="IU450" s="20"/>
    </row>
    <row r="451" spans="1:255" ht="36" x14ac:dyDescent="0.2">
      <c r="A451" s="97" t="s">
        <v>181</v>
      </c>
      <c r="B451" s="98" t="s">
        <v>35</v>
      </c>
      <c r="C451" s="99" t="s">
        <v>481</v>
      </c>
      <c r="D451" s="100" t="s">
        <v>23</v>
      </c>
      <c r="E451" s="101">
        <v>17</v>
      </c>
      <c r="F451" s="102">
        <v>6817.39</v>
      </c>
      <c r="G451" s="65"/>
      <c r="H451" s="102">
        <v>6817.39</v>
      </c>
      <c r="I451" s="103">
        <v>18906.3</v>
      </c>
      <c r="J451" s="66">
        <v>6.13</v>
      </c>
      <c r="K451" s="104">
        <v>115895.63</v>
      </c>
      <c r="L451" s="20"/>
      <c r="M451" s="20"/>
      <c r="N451" s="20"/>
      <c r="O451" s="20"/>
      <c r="P451" s="20"/>
      <c r="Q451" s="20"/>
      <c r="R451" s="20"/>
      <c r="S451" s="20"/>
      <c r="T451" s="20">
        <v>18906.3</v>
      </c>
      <c r="U451" s="20">
        <v>115895.63</v>
      </c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>
        <v>3</v>
      </c>
      <c r="CW451" s="20"/>
      <c r="CX451" s="20"/>
      <c r="CY451" s="20"/>
      <c r="CZ451" s="20"/>
      <c r="DA451" s="20"/>
      <c r="DB451" s="20"/>
      <c r="DC451" s="20"/>
      <c r="DD451" s="20"/>
      <c r="DE451" s="20"/>
      <c r="DF451" s="20">
        <v>115895.63</v>
      </c>
      <c r="DG451" s="20"/>
      <c r="DH451" s="20"/>
      <c r="DI451" s="20"/>
      <c r="DJ451" s="20"/>
      <c r="DK451" s="20"/>
      <c r="DL451" s="20"/>
      <c r="DM451" s="20"/>
      <c r="DN451" s="20">
        <v>18906.3</v>
      </c>
      <c r="DO451" s="20"/>
      <c r="DP451" s="20">
        <v>115895.63</v>
      </c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>
        <v>18906.3</v>
      </c>
      <c r="GO451" s="20"/>
      <c r="GP451" s="20">
        <v>18906.3</v>
      </c>
      <c r="GQ451" s="20"/>
      <c r="GR451" s="20"/>
      <c r="GS451" s="20"/>
      <c r="GT451" s="20">
        <v>18906.3</v>
      </c>
      <c r="GU451" s="20"/>
      <c r="GV451" s="20">
        <v>18906.3</v>
      </c>
      <c r="GW451" s="20"/>
      <c r="GX451" s="20"/>
      <c r="GY451" s="20"/>
      <c r="GZ451" s="20"/>
      <c r="HA451" s="20"/>
      <c r="HB451" s="20"/>
      <c r="HC451" s="20"/>
      <c r="HD451" s="20">
        <v>18906.3</v>
      </c>
      <c r="HE451" s="20"/>
      <c r="HF451" s="20"/>
      <c r="HG451" s="20"/>
      <c r="HH451" s="20"/>
      <c r="HI451" s="20"/>
      <c r="HJ451" s="20"/>
      <c r="HK451" s="20"/>
      <c r="HL451" s="20"/>
      <c r="HM451" s="20"/>
      <c r="HN451" s="20"/>
      <c r="HO451" s="20"/>
      <c r="HP451" s="20"/>
      <c r="HQ451" s="20"/>
      <c r="HR451" s="20">
        <v>18906.3</v>
      </c>
      <c r="HS451" s="20"/>
      <c r="HT451" s="20"/>
      <c r="HU451" s="20"/>
      <c r="HV451" s="20"/>
      <c r="HW451" s="20"/>
      <c r="HX451" s="20"/>
      <c r="HY451" s="20"/>
      <c r="HZ451" s="20">
        <v>18906.3</v>
      </c>
      <c r="IA451" s="20"/>
      <c r="IB451" s="20"/>
      <c r="IC451" s="20"/>
      <c r="ID451" s="20"/>
      <c r="IE451" s="20"/>
      <c r="IF451" s="20"/>
      <c r="IG451" s="20"/>
      <c r="IH451" s="20"/>
      <c r="II451" s="20"/>
      <c r="IJ451" s="20"/>
      <c r="IK451" s="20"/>
      <c r="IL451" s="20"/>
      <c r="IM451" s="20"/>
      <c r="IN451" s="20"/>
      <c r="IO451" s="20"/>
      <c r="IP451" s="20"/>
      <c r="IQ451" s="20"/>
      <c r="IR451" s="20"/>
      <c r="IS451" s="20"/>
      <c r="IT451" s="20"/>
      <c r="IU451" s="20"/>
    </row>
    <row r="452" spans="1:255" x14ac:dyDescent="0.2">
      <c r="A452" s="89"/>
      <c r="B452" s="96" t="s">
        <v>415</v>
      </c>
      <c r="C452" s="96" t="s">
        <v>482</v>
      </c>
      <c r="D452" s="29"/>
      <c r="E452" s="29"/>
      <c r="F452" s="29"/>
      <c r="G452" s="29"/>
      <c r="H452" s="29"/>
      <c r="I452" s="29"/>
      <c r="J452" s="29"/>
      <c r="K452" s="90"/>
    </row>
    <row r="453" spans="1:255" ht="13.5" thickBot="1" x14ac:dyDescent="0.25">
      <c r="A453" s="107"/>
      <c r="B453" s="108"/>
      <c r="C453" s="108" t="s">
        <v>417</v>
      </c>
      <c r="D453" s="108"/>
      <c r="E453" s="108"/>
      <c r="F453" s="108"/>
      <c r="G453" s="108"/>
      <c r="H453" s="221">
        <v>18906.3</v>
      </c>
      <c r="I453" s="222"/>
      <c r="J453" s="221">
        <v>115895.63</v>
      </c>
      <c r="K453" s="223"/>
      <c r="L453" s="95"/>
      <c r="M453" s="95"/>
      <c r="N453" s="95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  <c r="HL453" s="20"/>
      <c r="HM453" s="20"/>
      <c r="HN453" s="20"/>
      <c r="HO453" s="20"/>
      <c r="HP453" s="20"/>
      <c r="HQ453" s="20"/>
      <c r="HR453" s="20"/>
      <c r="HS453" s="20"/>
      <c r="HT453" s="20"/>
      <c r="HU453" s="20"/>
      <c r="HV453" s="20"/>
      <c r="HW453" s="20"/>
      <c r="HX453" s="20"/>
      <c r="HY453" s="20"/>
      <c r="HZ453" s="20"/>
      <c r="IA453" s="20"/>
      <c r="IB453" s="20"/>
      <c r="IC453" s="20"/>
      <c r="ID453" s="20"/>
      <c r="IE453" s="20"/>
      <c r="IF453" s="20"/>
      <c r="IG453" s="20"/>
      <c r="IH453" s="20"/>
      <c r="II453" s="20"/>
      <c r="IJ453" s="20"/>
      <c r="IK453" s="20"/>
      <c r="IL453" s="20"/>
      <c r="IM453" s="20"/>
      <c r="IN453" s="20"/>
      <c r="IO453" s="20"/>
      <c r="IP453" s="20"/>
      <c r="IQ453" s="20"/>
      <c r="IR453" s="20"/>
      <c r="IS453" s="20"/>
      <c r="IT453" s="20"/>
      <c r="IU453" s="20"/>
    </row>
    <row r="454" spans="1:255" x14ac:dyDescent="0.2">
      <c r="A454" s="106"/>
      <c r="B454" s="105"/>
      <c r="C454" s="105" t="s">
        <v>418</v>
      </c>
      <c r="D454" s="105"/>
      <c r="E454" s="105"/>
      <c r="F454" s="105"/>
      <c r="G454" s="105"/>
      <c r="H454" s="224">
        <v>19685.099999999999</v>
      </c>
      <c r="I454" s="225"/>
      <c r="J454" s="224">
        <v>135285.15</v>
      </c>
      <c r="K454" s="226"/>
      <c r="O454" s="20"/>
      <c r="P454" s="20"/>
      <c r="Q454" s="20"/>
      <c r="R454" s="20">
        <v>19685.099999999999</v>
      </c>
      <c r="S454" s="20">
        <v>135285.15</v>
      </c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>
        <v>19685.099999999999</v>
      </c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  <c r="HL454" s="20"/>
      <c r="HM454" s="20"/>
      <c r="HN454" s="20"/>
      <c r="HO454" s="20"/>
      <c r="HP454" s="20"/>
      <c r="HQ454" s="20"/>
      <c r="HR454" s="20"/>
      <c r="HS454" s="20"/>
      <c r="HT454" s="20"/>
      <c r="HU454" s="20"/>
      <c r="HV454" s="20"/>
      <c r="HW454" s="20"/>
      <c r="HX454" s="20"/>
      <c r="HY454" s="20"/>
      <c r="HZ454" s="20"/>
      <c r="IA454" s="20"/>
      <c r="IB454" s="20"/>
      <c r="IC454" s="20"/>
      <c r="ID454" s="20"/>
      <c r="IE454" s="20"/>
      <c r="IF454" s="20"/>
      <c r="IG454" s="20"/>
      <c r="IH454" s="20"/>
      <c r="II454" s="20"/>
      <c r="IJ454" s="20"/>
      <c r="IK454" s="20"/>
      <c r="IL454" s="20"/>
      <c r="IM454" s="20"/>
      <c r="IN454" s="20"/>
      <c r="IO454" s="20"/>
      <c r="IP454" s="20"/>
      <c r="IQ454" s="20"/>
      <c r="IR454" s="20"/>
      <c r="IS454" s="20"/>
      <c r="IT454" s="20"/>
      <c r="IU454" s="20"/>
    </row>
    <row r="455" spans="1:255" ht="13.5" thickBot="1" x14ac:dyDescent="0.25">
      <c r="A455" s="70"/>
      <c r="B455" s="69"/>
      <c r="C455" s="69"/>
      <c r="D455" s="69"/>
      <c r="E455" s="69"/>
      <c r="F455" s="69"/>
      <c r="G455" s="69"/>
      <c r="H455" s="218"/>
      <c r="I455" s="219"/>
      <c r="J455" s="218"/>
      <c r="K455" s="220"/>
    </row>
    <row r="456" spans="1:255" x14ac:dyDescent="0.2">
      <c r="A456" s="135"/>
      <c r="B456" s="135"/>
      <c r="C456" s="136" t="s">
        <v>428</v>
      </c>
      <c r="D456" s="136"/>
      <c r="E456" s="136"/>
      <c r="F456" s="136"/>
      <c r="G456" s="136"/>
      <c r="H456" s="136"/>
      <c r="I456" s="137">
        <v>20413.34</v>
      </c>
      <c r="J456" s="136"/>
      <c r="K456" s="137">
        <v>145990.72</v>
      </c>
      <c r="P456" s="20">
        <v>20413.34</v>
      </c>
      <c r="Q456" s="20">
        <v>145990.72</v>
      </c>
      <c r="R456" s="20"/>
      <c r="S456" s="20"/>
      <c r="T456" s="20"/>
      <c r="U456" s="20"/>
      <c r="V456" s="20"/>
      <c r="W456" s="20"/>
    </row>
    <row r="458" spans="1:255" x14ac:dyDescent="0.2">
      <c r="C458" s="139" t="s">
        <v>430</v>
      </c>
      <c r="D458" s="139"/>
      <c r="E458" s="139"/>
      <c r="F458" s="139"/>
      <c r="G458" s="139"/>
      <c r="H458" s="139"/>
      <c r="I458" s="139"/>
      <c r="J458" s="139"/>
      <c r="K458" s="139"/>
    </row>
    <row r="459" spans="1:255" x14ac:dyDescent="0.2">
      <c r="C459" s="11" t="s">
        <v>92</v>
      </c>
      <c r="D459" s="11"/>
      <c r="E459" s="11"/>
      <c r="F459" s="11"/>
      <c r="G459" s="11"/>
      <c r="H459" s="11"/>
      <c r="I459" s="140">
        <v>1064.7</v>
      </c>
      <c r="J459" s="11"/>
      <c r="K459" s="140">
        <v>15325.26</v>
      </c>
    </row>
    <row r="460" spans="1:255" x14ac:dyDescent="0.2">
      <c r="C460" s="141" t="s">
        <v>430</v>
      </c>
      <c r="D460" s="139"/>
      <c r="E460" s="139"/>
      <c r="F460" s="139"/>
      <c r="G460" s="139"/>
      <c r="H460" s="139"/>
      <c r="I460" s="139"/>
      <c r="J460" s="139"/>
      <c r="K460" s="139"/>
    </row>
    <row r="461" spans="1:255" x14ac:dyDescent="0.2">
      <c r="C461" s="143" t="s">
        <v>431</v>
      </c>
      <c r="D461" s="142"/>
      <c r="E461" s="142"/>
      <c r="F461" s="142"/>
      <c r="G461" s="142"/>
      <c r="H461" s="142"/>
      <c r="I461" s="144">
        <v>226.36</v>
      </c>
      <c r="J461" s="142"/>
      <c r="K461" s="144">
        <v>7558.17</v>
      </c>
    </row>
    <row r="462" spans="1:255" x14ac:dyDescent="0.2">
      <c r="C462" s="145" t="s">
        <v>432</v>
      </c>
      <c r="D462" s="139"/>
      <c r="E462" s="139"/>
      <c r="F462" s="139"/>
      <c r="G462" s="139"/>
      <c r="H462" s="139"/>
      <c r="I462" s="139"/>
      <c r="J462" s="139"/>
      <c r="K462" s="139"/>
    </row>
    <row r="463" spans="1:255" hidden="1" x14ac:dyDescent="0.2">
      <c r="C463" s="146" t="s">
        <v>433</v>
      </c>
      <c r="D463" s="142"/>
      <c r="E463" s="142"/>
      <c r="F463" s="142"/>
      <c r="G463" s="142"/>
      <c r="H463" s="142"/>
      <c r="I463" s="144">
        <v>0</v>
      </c>
      <c r="J463" s="142"/>
      <c r="K463" s="144">
        <v>0</v>
      </c>
    </row>
    <row r="464" spans="1:255" hidden="1" x14ac:dyDescent="0.2">
      <c r="C464" s="146" t="s">
        <v>434</v>
      </c>
      <c r="D464" s="142"/>
      <c r="E464" s="142"/>
      <c r="F464" s="142"/>
      <c r="G464" s="142"/>
      <c r="H464" s="142"/>
      <c r="I464" s="144">
        <v>0</v>
      </c>
      <c r="J464" s="142"/>
      <c r="K464" s="144">
        <v>0</v>
      </c>
    </row>
    <row r="465" spans="3:11" hidden="1" x14ac:dyDescent="0.2">
      <c r="C465" s="146" t="s">
        <v>435</v>
      </c>
      <c r="D465" s="142"/>
      <c r="E465" s="142"/>
      <c r="F465" s="142"/>
      <c r="G465" s="142"/>
      <c r="H465" s="142"/>
      <c r="I465" s="144">
        <v>0</v>
      </c>
      <c r="J465" s="142"/>
      <c r="K465" s="144">
        <v>0</v>
      </c>
    </row>
    <row r="466" spans="3:11" hidden="1" x14ac:dyDescent="0.2">
      <c r="C466" s="146" t="s">
        <v>436</v>
      </c>
      <c r="D466" s="142"/>
      <c r="E466" s="142"/>
      <c r="F466" s="142"/>
      <c r="G466" s="142"/>
      <c r="H466" s="142"/>
      <c r="I466" s="144">
        <v>0</v>
      </c>
      <c r="J466" s="142"/>
      <c r="K466" s="144">
        <v>0</v>
      </c>
    </row>
    <row r="467" spans="3:11" hidden="1" x14ac:dyDescent="0.2">
      <c r="C467" s="146" t="s">
        <v>437</v>
      </c>
      <c r="D467" s="142"/>
      <c r="E467" s="142"/>
      <c r="F467" s="142"/>
      <c r="G467" s="142"/>
      <c r="H467" s="142"/>
      <c r="I467" s="144">
        <v>0</v>
      </c>
      <c r="J467" s="142"/>
      <c r="K467" s="144">
        <v>0</v>
      </c>
    </row>
    <row r="468" spans="3:11" hidden="1" x14ac:dyDescent="0.2">
      <c r="C468" s="146" t="s">
        <v>438</v>
      </c>
      <c r="D468" s="142"/>
      <c r="E468" s="142"/>
      <c r="F468" s="142"/>
      <c r="G468" s="142"/>
      <c r="H468" s="142"/>
      <c r="I468" s="144">
        <v>0</v>
      </c>
      <c r="J468" s="142"/>
      <c r="K468" s="144">
        <v>0</v>
      </c>
    </row>
    <row r="469" spans="3:11" hidden="1" x14ac:dyDescent="0.2">
      <c r="C469" s="146" t="s">
        <v>439</v>
      </c>
      <c r="D469" s="142"/>
      <c r="E469" s="142"/>
      <c r="F469" s="142"/>
      <c r="G469" s="142"/>
      <c r="H469" s="142"/>
      <c r="I469" s="144">
        <v>0</v>
      </c>
      <c r="J469" s="142"/>
      <c r="K469" s="144">
        <v>0</v>
      </c>
    </row>
    <row r="470" spans="3:11" hidden="1" x14ac:dyDescent="0.2">
      <c r="C470" s="146" t="s">
        <v>440</v>
      </c>
      <c r="D470" s="142"/>
      <c r="E470" s="142"/>
      <c r="F470" s="142"/>
      <c r="G470" s="142"/>
      <c r="H470" s="142"/>
      <c r="I470" s="144">
        <v>0</v>
      </c>
      <c r="J470" s="142"/>
      <c r="K470" s="144">
        <v>0</v>
      </c>
    </row>
    <row r="471" spans="3:11" hidden="1" x14ac:dyDescent="0.2">
      <c r="C471" s="146" t="s">
        <v>441</v>
      </c>
      <c r="D471" s="142"/>
      <c r="E471" s="142"/>
      <c r="F471" s="142"/>
      <c r="G471" s="142"/>
      <c r="H471" s="142"/>
      <c r="I471" s="144">
        <v>0</v>
      </c>
      <c r="J471" s="142"/>
      <c r="K471" s="144">
        <v>0</v>
      </c>
    </row>
    <row r="472" spans="3:11" hidden="1" x14ac:dyDescent="0.2">
      <c r="C472" s="146" t="s">
        <v>442</v>
      </c>
      <c r="D472" s="142"/>
      <c r="E472" s="142"/>
      <c r="F472" s="142"/>
      <c r="G472" s="142"/>
      <c r="H472" s="142"/>
      <c r="I472" s="144">
        <v>0</v>
      </c>
      <c r="J472" s="142"/>
      <c r="K472" s="144">
        <v>0</v>
      </c>
    </row>
    <row r="473" spans="3:11" hidden="1" x14ac:dyDescent="0.2">
      <c r="C473" s="146" t="s">
        <v>443</v>
      </c>
      <c r="D473" s="142"/>
      <c r="E473" s="142"/>
      <c r="F473" s="142"/>
      <c r="G473" s="142"/>
      <c r="H473" s="142"/>
      <c r="I473" s="144">
        <v>0</v>
      </c>
      <c r="J473" s="142"/>
      <c r="K473" s="144">
        <v>0</v>
      </c>
    </row>
    <row r="474" spans="3:11" hidden="1" x14ac:dyDescent="0.2">
      <c r="C474" s="146" t="s">
        <v>444</v>
      </c>
      <c r="D474" s="142"/>
      <c r="E474" s="142"/>
      <c r="F474" s="142"/>
      <c r="G474" s="142"/>
      <c r="H474" s="142"/>
      <c r="I474" s="144">
        <v>0</v>
      </c>
      <c r="J474" s="142"/>
      <c r="K474" s="144">
        <v>0</v>
      </c>
    </row>
    <row r="475" spans="3:11" hidden="1" x14ac:dyDescent="0.2">
      <c r="C475" s="146" t="s">
        <v>445</v>
      </c>
      <c r="D475" s="142"/>
      <c r="E475" s="142"/>
      <c r="F475" s="142"/>
      <c r="G475" s="142"/>
      <c r="H475" s="142"/>
      <c r="I475" s="144">
        <v>0</v>
      </c>
      <c r="J475" s="142"/>
      <c r="K475" s="144">
        <v>0</v>
      </c>
    </row>
    <row r="476" spans="3:11" hidden="1" x14ac:dyDescent="0.2">
      <c r="C476" s="146" t="s">
        <v>446</v>
      </c>
      <c r="D476" s="142"/>
      <c r="E476" s="142"/>
      <c r="F476" s="142"/>
      <c r="G476" s="142"/>
      <c r="H476" s="142"/>
      <c r="I476" s="144">
        <v>0</v>
      </c>
      <c r="J476" s="142"/>
      <c r="K476" s="144">
        <v>0</v>
      </c>
    </row>
    <row r="477" spans="3:11" hidden="1" x14ac:dyDescent="0.2">
      <c r="C477" s="146" t="s">
        <v>447</v>
      </c>
      <c r="D477" s="142"/>
      <c r="E477" s="142"/>
      <c r="F477" s="142"/>
      <c r="G477" s="142"/>
      <c r="H477" s="142"/>
      <c r="I477" s="144">
        <v>0</v>
      </c>
      <c r="J477" s="142"/>
      <c r="K477" s="144">
        <v>0</v>
      </c>
    </row>
    <row r="478" spans="3:11" x14ac:dyDescent="0.2">
      <c r="C478" s="146" t="s">
        <v>448</v>
      </c>
      <c r="D478" s="142"/>
      <c r="E478" s="142"/>
      <c r="F478" s="142"/>
      <c r="G478" s="142"/>
      <c r="H478" s="142"/>
      <c r="I478" s="144">
        <v>226.36</v>
      </c>
      <c r="J478" s="142"/>
      <c r="K478" s="144">
        <v>7558.17</v>
      </c>
    </row>
    <row r="479" spans="3:11" x14ac:dyDescent="0.2">
      <c r="C479" s="148" t="s">
        <v>449</v>
      </c>
      <c r="D479" s="147"/>
      <c r="E479" s="147"/>
      <c r="F479" s="147"/>
      <c r="G479" s="147"/>
      <c r="H479" s="147"/>
      <c r="I479" s="149">
        <v>31.28</v>
      </c>
      <c r="J479" s="147"/>
      <c r="K479" s="149">
        <v>414.8</v>
      </c>
    </row>
    <row r="480" spans="3:11" hidden="1" x14ac:dyDescent="0.2">
      <c r="C480" s="145" t="s">
        <v>430</v>
      </c>
      <c r="D480" s="139"/>
      <c r="E480" s="139"/>
      <c r="F480" s="139"/>
      <c r="G480" s="139"/>
      <c r="H480" s="139"/>
      <c r="I480" s="139"/>
      <c r="J480" s="139"/>
      <c r="K480" s="139"/>
    </row>
    <row r="481" spans="1:11" hidden="1" x14ac:dyDescent="0.2">
      <c r="C481" s="150" t="s">
        <v>450</v>
      </c>
      <c r="D481" s="147"/>
      <c r="E481" s="147"/>
      <c r="F481" s="147"/>
      <c r="G481" s="147"/>
      <c r="H481" s="147"/>
      <c r="I481" s="149">
        <v>2.83</v>
      </c>
      <c r="J481" s="147"/>
      <c r="K481" s="149">
        <v>94.59</v>
      </c>
    </row>
    <row r="482" spans="1:11" hidden="1" x14ac:dyDescent="0.2">
      <c r="C482" s="151" t="s">
        <v>451</v>
      </c>
      <c r="D482" s="132"/>
      <c r="E482" s="132"/>
      <c r="F482" s="132"/>
      <c r="G482" s="132"/>
      <c r="H482" s="132"/>
      <c r="I482" s="152">
        <v>807.06000000000006</v>
      </c>
      <c r="J482" s="132"/>
      <c r="K482" s="152">
        <v>7352.29</v>
      </c>
    </row>
    <row r="483" spans="1:11" hidden="1" x14ac:dyDescent="0.2">
      <c r="C483" s="153" t="s">
        <v>430</v>
      </c>
      <c r="D483" s="132"/>
      <c r="E483" s="132"/>
      <c r="F483" s="132"/>
      <c r="G483" s="132"/>
      <c r="H483" s="132"/>
      <c r="I483" s="152"/>
      <c r="J483" s="132"/>
      <c r="K483" s="152"/>
    </row>
    <row r="484" spans="1:11" hidden="1" x14ac:dyDescent="0.2">
      <c r="C484" s="154" t="s">
        <v>452</v>
      </c>
      <c r="D484" s="132"/>
      <c r="E484" s="132"/>
      <c r="F484" s="132"/>
      <c r="G484" s="132"/>
      <c r="H484" s="132"/>
      <c r="I484" s="152">
        <v>807.06000000000006</v>
      </c>
      <c r="J484" s="132"/>
      <c r="K484" s="152">
        <v>7352.29</v>
      </c>
    </row>
    <row r="485" spans="1:11" hidden="1" x14ac:dyDescent="0.2">
      <c r="C485" s="155" t="s">
        <v>453</v>
      </c>
      <c r="D485" s="132"/>
      <c r="E485" s="132"/>
      <c r="F485" s="132"/>
      <c r="G485" s="132"/>
      <c r="H485" s="132"/>
      <c r="I485" s="152">
        <v>0</v>
      </c>
      <c r="J485" s="132"/>
      <c r="K485" s="152">
        <v>0</v>
      </c>
    </row>
    <row r="486" spans="1:11" hidden="1" x14ac:dyDescent="0.2">
      <c r="C486" s="155" t="s">
        <v>454</v>
      </c>
      <c r="D486" s="132"/>
      <c r="E486" s="132"/>
      <c r="F486" s="132"/>
      <c r="G486" s="132"/>
      <c r="H486" s="132"/>
      <c r="I486" s="152">
        <v>807.06000000000006</v>
      </c>
      <c r="J486" s="132"/>
      <c r="K486" s="152">
        <v>7352.29</v>
      </c>
    </row>
    <row r="487" spans="1:11" hidden="1" x14ac:dyDescent="0.2">
      <c r="C487" s="154" t="s">
        <v>455</v>
      </c>
      <c r="D487" s="132"/>
      <c r="E487" s="132"/>
      <c r="F487" s="132"/>
      <c r="G487" s="132"/>
      <c r="H487" s="132"/>
      <c r="I487" s="152">
        <v>0</v>
      </c>
      <c r="J487" s="132"/>
      <c r="K487" s="152">
        <v>0</v>
      </c>
    </row>
    <row r="488" spans="1:11" hidden="1" x14ac:dyDescent="0.2">
      <c r="C488" s="156" t="s">
        <v>456</v>
      </c>
      <c r="D488" s="138"/>
      <c r="E488" s="138"/>
      <c r="F488" s="138"/>
      <c r="G488" s="138"/>
      <c r="H488" s="138"/>
      <c r="I488" s="157">
        <v>0</v>
      </c>
      <c r="J488" s="138"/>
      <c r="K488" s="157">
        <v>0</v>
      </c>
    </row>
    <row r="490" spans="1:11" hidden="1" x14ac:dyDescent="0.2">
      <c r="C490" s="142" t="s">
        <v>457</v>
      </c>
      <c r="D490" s="142"/>
      <c r="E490" s="142"/>
      <c r="F490" s="142"/>
      <c r="G490" s="142"/>
      <c r="H490" s="142"/>
      <c r="I490" s="144">
        <v>229.19000000000003</v>
      </c>
      <c r="J490" s="142"/>
      <c r="K490" s="144">
        <v>7652.76</v>
      </c>
    </row>
    <row r="492" spans="1:11" x14ac:dyDescent="0.2">
      <c r="A492" s="158"/>
      <c r="B492" s="158"/>
      <c r="C492" s="158" t="s">
        <v>458</v>
      </c>
      <c r="D492" s="158"/>
      <c r="E492" s="158"/>
      <c r="F492" s="158"/>
      <c r="G492" s="158"/>
      <c r="H492" s="158"/>
      <c r="I492" s="159">
        <v>277.32</v>
      </c>
      <c r="J492" s="158"/>
      <c r="K492" s="159">
        <v>9259.84</v>
      </c>
    </row>
    <row r="493" spans="1:11" x14ac:dyDescent="0.2">
      <c r="A493" s="158"/>
      <c r="B493" s="158"/>
      <c r="C493" s="158" t="s">
        <v>459</v>
      </c>
      <c r="D493" s="158"/>
      <c r="E493" s="158"/>
      <c r="F493" s="158"/>
      <c r="G493" s="158"/>
      <c r="H493" s="158"/>
      <c r="I493" s="159">
        <v>165.02</v>
      </c>
      <c r="J493" s="158"/>
      <c r="K493" s="159">
        <v>5509.99</v>
      </c>
    </row>
    <row r="495" spans="1:11" hidden="1" x14ac:dyDescent="0.2">
      <c r="C495" s="95" t="s">
        <v>460</v>
      </c>
      <c r="D495" s="95"/>
      <c r="E495" s="95"/>
      <c r="F495" s="95"/>
      <c r="G495" s="95"/>
      <c r="H495" s="95"/>
      <c r="I495" s="160">
        <v>18906.3</v>
      </c>
      <c r="J495" s="95"/>
      <c r="K495" s="160">
        <v>115895.63</v>
      </c>
    </row>
    <row r="496" spans="1:11" hidden="1" x14ac:dyDescent="0.2">
      <c r="C496" s="161" t="s">
        <v>430</v>
      </c>
      <c r="D496" s="162"/>
      <c r="E496" s="162"/>
      <c r="F496" s="162"/>
      <c r="G496" s="162"/>
      <c r="H496" s="162"/>
      <c r="I496" s="162"/>
      <c r="J496" s="162"/>
      <c r="K496" s="162"/>
    </row>
    <row r="497" spans="3:11" hidden="1" x14ac:dyDescent="0.2">
      <c r="C497" s="163" t="s">
        <v>461</v>
      </c>
      <c r="D497" s="95"/>
      <c r="E497" s="95"/>
      <c r="F497" s="95"/>
      <c r="G497" s="95"/>
      <c r="H497" s="95"/>
      <c r="I497" s="160">
        <v>18906.3</v>
      </c>
      <c r="J497" s="95"/>
      <c r="K497" s="160">
        <v>115895.63</v>
      </c>
    </row>
    <row r="498" spans="3:11" hidden="1" x14ac:dyDescent="0.2">
      <c r="C498" s="164" t="s">
        <v>462</v>
      </c>
      <c r="D498" s="95"/>
      <c r="E498" s="95"/>
      <c r="F498" s="95"/>
      <c r="G498" s="95"/>
      <c r="H498" s="95"/>
      <c r="I498" s="160">
        <v>0</v>
      </c>
      <c r="J498" s="95"/>
      <c r="K498" s="160">
        <v>0</v>
      </c>
    </row>
    <row r="499" spans="3:11" hidden="1" x14ac:dyDescent="0.2">
      <c r="C499" s="164" t="s">
        <v>463</v>
      </c>
      <c r="D499" s="95"/>
      <c r="E499" s="95"/>
      <c r="F499" s="95"/>
      <c r="G499" s="95"/>
      <c r="H499" s="95"/>
      <c r="I499" s="160">
        <v>18906.3</v>
      </c>
      <c r="J499" s="95"/>
      <c r="K499" s="160">
        <v>115895.63</v>
      </c>
    </row>
    <row r="500" spans="3:11" hidden="1" x14ac:dyDescent="0.2">
      <c r="C500" s="163" t="s">
        <v>464</v>
      </c>
      <c r="D500" s="95"/>
      <c r="E500" s="95"/>
      <c r="F500" s="95"/>
      <c r="G500" s="95"/>
      <c r="H500" s="95"/>
      <c r="I500" s="160">
        <v>0</v>
      </c>
      <c r="J500" s="95"/>
      <c r="K500" s="160">
        <v>0</v>
      </c>
    </row>
    <row r="502" spans="3:11" hidden="1" x14ac:dyDescent="0.2">
      <c r="C502" s="11" t="s">
        <v>465</v>
      </c>
      <c r="D502" s="11"/>
      <c r="E502" s="11"/>
      <c r="F502" s="11"/>
      <c r="G502" s="11"/>
      <c r="H502" s="11"/>
      <c r="I502" s="140">
        <v>20413.34</v>
      </c>
      <c r="J502" s="11"/>
      <c r="K502" s="140">
        <v>145990.72</v>
      </c>
    </row>
    <row r="503" spans="3:11" hidden="1" x14ac:dyDescent="0.2">
      <c r="C503" s="141" t="s">
        <v>466</v>
      </c>
      <c r="D503" s="139"/>
      <c r="E503" s="139"/>
      <c r="F503" s="139"/>
      <c r="G503" s="139"/>
      <c r="H503" s="139"/>
      <c r="I503" s="139"/>
      <c r="J503" s="139"/>
      <c r="K503" s="139"/>
    </row>
    <row r="504" spans="3:11" hidden="1" x14ac:dyDescent="0.2">
      <c r="C504" s="165" t="s">
        <v>467</v>
      </c>
      <c r="D504" s="11"/>
      <c r="E504" s="11"/>
      <c r="F504" s="11"/>
      <c r="G504" s="11"/>
      <c r="H504" s="11"/>
      <c r="I504" s="140">
        <v>1507.04</v>
      </c>
      <c r="J504" s="11"/>
      <c r="K504" s="140">
        <v>30095.09</v>
      </c>
    </row>
    <row r="505" spans="3:11" hidden="1" x14ac:dyDescent="0.2">
      <c r="C505" s="165" t="s">
        <v>468</v>
      </c>
      <c r="D505" s="11"/>
      <c r="E505" s="11"/>
      <c r="F505" s="11"/>
      <c r="G505" s="11"/>
      <c r="H505" s="11"/>
      <c r="I505" s="140">
        <v>0</v>
      </c>
      <c r="J505" s="11"/>
      <c r="K505" s="140">
        <v>0</v>
      </c>
    </row>
    <row r="506" spans="3:11" hidden="1" x14ac:dyDescent="0.2">
      <c r="C506" s="163" t="s">
        <v>469</v>
      </c>
      <c r="D506" s="95"/>
      <c r="E506" s="95"/>
      <c r="F506" s="95"/>
      <c r="G506" s="95"/>
      <c r="H506" s="95"/>
      <c r="I506" s="160">
        <v>18906.3</v>
      </c>
      <c r="J506" s="95"/>
      <c r="K506" s="160">
        <v>115895.63</v>
      </c>
    </row>
    <row r="507" spans="3:11" hidden="1" x14ac:dyDescent="0.2">
      <c r="C507" s="165" t="s">
        <v>125</v>
      </c>
      <c r="D507" s="11"/>
      <c r="E507" s="11"/>
      <c r="F507" s="11"/>
      <c r="G507" s="11"/>
      <c r="H507" s="11"/>
      <c r="I507" s="140">
        <v>0</v>
      </c>
      <c r="J507" s="11"/>
      <c r="K507" s="140">
        <v>0</v>
      </c>
    </row>
    <row r="508" spans="3:11" hidden="1" x14ac:dyDescent="0.2"/>
    <row r="509" spans="3:11" hidden="1" x14ac:dyDescent="0.2">
      <c r="C509" s="11" t="s">
        <v>470</v>
      </c>
      <c r="D509" s="11"/>
      <c r="E509" s="11"/>
      <c r="F509" s="11"/>
      <c r="G509" s="11"/>
      <c r="H509" s="11"/>
      <c r="I509" s="140">
        <v>1507.04</v>
      </c>
      <c r="J509" s="11"/>
      <c r="K509" s="140">
        <v>30095.09</v>
      </c>
    </row>
    <row r="511" spans="3:11" hidden="1" x14ac:dyDescent="0.2">
      <c r="C511" s="22" t="s">
        <v>143</v>
      </c>
      <c r="D511" s="22"/>
      <c r="E511" s="22"/>
      <c r="F511" s="22"/>
      <c r="G511" s="22"/>
      <c r="H511" s="22"/>
      <c r="I511" s="166">
        <v>20413.34</v>
      </c>
      <c r="J511" s="22"/>
      <c r="K511" s="166">
        <v>145990.72</v>
      </c>
    </row>
    <row r="513" spans="1:255" hidden="1" x14ac:dyDescent="0.2">
      <c r="C513" s="139" t="s">
        <v>471</v>
      </c>
      <c r="D513" s="139"/>
      <c r="E513" s="139"/>
      <c r="F513" s="139"/>
      <c r="G513" s="139"/>
      <c r="H513" s="139"/>
      <c r="I513" s="139"/>
      <c r="J513" s="139"/>
      <c r="K513" s="139"/>
    </row>
    <row r="514" spans="1:255" hidden="1" x14ac:dyDescent="0.2">
      <c r="C514" s="167" t="s">
        <v>472</v>
      </c>
      <c r="D514" s="11"/>
      <c r="E514" s="11"/>
      <c r="F514" s="11"/>
      <c r="G514" s="11"/>
      <c r="H514" s="11"/>
      <c r="I514" s="140">
        <v>19713.36</v>
      </c>
      <c r="J514" s="11"/>
      <c r="K514" s="140">
        <v>123247.92</v>
      </c>
    </row>
    <row r="515" spans="1:255" hidden="1" x14ac:dyDescent="0.2">
      <c r="C515" s="141" t="s">
        <v>430</v>
      </c>
      <c r="D515" s="139"/>
      <c r="E515" s="139"/>
      <c r="F515" s="139"/>
      <c r="G515" s="139"/>
      <c r="H515" s="139"/>
      <c r="I515" s="139"/>
      <c r="J515" s="139"/>
      <c r="K515" s="139"/>
    </row>
    <row r="516" spans="1:255" hidden="1" x14ac:dyDescent="0.2">
      <c r="C516" s="165" t="s">
        <v>473</v>
      </c>
      <c r="D516" s="11"/>
      <c r="E516" s="11"/>
      <c r="F516" s="11"/>
      <c r="G516" s="11"/>
      <c r="H516" s="11"/>
      <c r="I516" s="140">
        <v>0</v>
      </c>
      <c r="J516" s="11"/>
      <c r="K516" s="140">
        <v>0</v>
      </c>
    </row>
    <row r="517" spans="1:255" hidden="1" x14ac:dyDescent="0.2">
      <c r="C517" s="165" t="s">
        <v>474</v>
      </c>
      <c r="D517" s="11"/>
      <c r="E517" s="11"/>
      <c r="F517" s="11"/>
      <c r="G517" s="11"/>
      <c r="H517" s="11"/>
      <c r="I517" s="140">
        <v>19713.36</v>
      </c>
      <c r="J517" s="11"/>
      <c r="K517" s="140">
        <v>123247.92</v>
      </c>
    </row>
    <row r="518" spans="1:255" hidden="1" x14ac:dyDescent="0.2">
      <c r="C518" s="151" t="s">
        <v>475</v>
      </c>
      <c r="D518" s="132"/>
      <c r="E518" s="132"/>
      <c r="F518" s="132"/>
      <c r="G518" s="132"/>
      <c r="H518" s="132"/>
      <c r="I518" s="152">
        <v>504.89</v>
      </c>
      <c r="J518" s="132"/>
      <c r="K518" s="152">
        <v>4599.5600000000004</v>
      </c>
    </row>
    <row r="519" spans="1:255" hidden="1" x14ac:dyDescent="0.2">
      <c r="C519" s="163" t="s">
        <v>476</v>
      </c>
      <c r="D519" s="95"/>
      <c r="E519" s="95"/>
      <c r="F519" s="95"/>
      <c r="G519" s="95"/>
      <c r="H519" s="95"/>
      <c r="I519" s="160">
        <v>18906.3</v>
      </c>
      <c r="J519" s="95"/>
      <c r="K519" s="160">
        <v>115895.63</v>
      </c>
    </row>
    <row r="520" spans="1:255" hidden="1" x14ac:dyDescent="0.2">
      <c r="C520" s="167" t="s">
        <v>477</v>
      </c>
      <c r="D520" s="11"/>
      <c r="E520" s="11"/>
      <c r="F520" s="11"/>
      <c r="G520" s="11"/>
      <c r="H520" s="140">
        <v>25.388999999999999</v>
      </c>
      <c r="I520" s="11"/>
      <c r="J520" s="11"/>
      <c r="K520" s="11"/>
    </row>
    <row r="521" spans="1:255" hidden="1" x14ac:dyDescent="0.2">
      <c r="C521" s="167" t="s">
        <v>134</v>
      </c>
      <c r="D521" s="11"/>
      <c r="E521" s="11"/>
      <c r="F521" s="11"/>
      <c r="G521" s="11"/>
      <c r="H521" s="140">
        <v>0.22889999999999999</v>
      </c>
      <c r="I521" s="11"/>
      <c r="J521" s="11"/>
      <c r="K521" s="11"/>
    </row>
    <row r="522" spans="1:255" ht="13.5" thickBot="1" x14ac:dyDescent="0.25"/>
    <row r="523" spans="1:255" x14ac:dyDescent="0.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</row>
    <row r="524" spans="1:255" x14ac:dyDescent="0.2">
      <c r="A524" s="227" t="s">
        <v>400</v>
      </c>
      <c r="B524" s="227"/>
      <c r="C524" s="228" t="s">
        <v>488</v>
      </c>
      <c r="D524" s="228"/>
      <c r="E524" s="228"/>
      <c r="F524" s="228"/>
      <c r="G524" s="228"/>
      <c r="H524" s="228"/>
      <c r="I524" s="228"/>
      <c r="J524" s="228"/>
      <c r="K524" s="228"/>
      <c r="BX524" s="46" t="s">
        <v>488</v>
      </c>
      <c r="IU524" s="20"/>
    </row>
    <row r="525" spans="1:255" ht="13.5" thickBot="1" x14ac:dyDescent="0.25"/>
    <row r="526" spans="1:255" ht="24" x14ac:dyDescent="0.2">
      <c r="A526" s="47">
        <v>15</v>
      </c>
      <c r="B526" s="55" t="s">
        <v>21</v>
      </c>
      <c r="C526" s="48" t="s">
        <v>404</v>
      </c>
      <c r="D526" s="49" t="s">
        <v>23</v>
      </c>
      <c r="E526" s="50">
        <v>35</v>
      </c>
      <c r="F526" s="51">
        <v>43.76</v>
      </c>
      <c r="G526" s="56" t="s">
        <v>6</v>
      </c>
      <c r="H526" s="51"/>
      <c r="I526" s="52">
        <v>4066.83</v>
      </c>
      <c r="J526" s="53"/>
      <c r="K526" s="54">
        <v>130894.68000000001</v>
      </c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E526" s="20"/>
      <c r="DF526" s="20"/>
      <c r="DG526" s="20"/>
      <c r="DH526" s="20"/>
      <c r="DI526" s="20"/>
      <c r="DJ526" s="20"/>
      <c r="DK526" s="20"/>
      <c r="DL526" s="20"/>
      <c r="DM526" s="20"/>
      <c r="DN526" s="20"/>
      <c r="DO526" s="20"/>
      <c r="DP526" s="20"/>
      <c r="DQ526" s="20"/>
      <c r="DR526" s="20"/>
      <c r="DS526" s="20"/>
      <c r="DT526" s="20"/>
      <c r="DU526" s="20"/>
      <c r="DV526" s="20"/>
      <c r="DW526" s="20"/>
      <c r="DX526" s="20"/>
      <c r="DY526" s="20"/>
      <c r="DZ526" s="20"/>
      <c r="EA526" s="20"/>
      <c r="EB526" s="20"/>
      <c r="EC526" s="20"/>
      <c r="ED526" s="20"/>
      <c r="EE526" s="20"/>
      <c r="EF526" s="20"/>
      <c r="EG526" s="20"/>
      <c r="EH526" s="20"/>
      <c r="EI526" s="20"/>
      <c r="EJ526" s="20"/>
      <c r="EK526" s="20"/>
      <c r="EL526" s="20"/>
      <c r="EM526" s="20"/>
      <c r="EN526" s="20"/>
      <c r="EO526" s="20"/>
      <c r="EP526" s="20"/>
      <c r="EQ526" s="20"/>
      <c r="ER526" s="20"/>
      <c r="ES526" s="20"/>
      <c r="ET526" s="20"/>
      <c r="EU526" s="20"/>
      <c r="EV526" s="20"/>
      <c r="EW526" s="20"/>
      <c r="EX526" s="20"/>
      <c r="EY526" s="20"/>
      <c r="EZ526" s="20"/>
      <c r="FA526" s="20"/>
      <c r="FB526" s="20"/>
      <c r="FC526" s="20"/>
      <c r="FD526" s="20"/>
      <c r="FE526" s="20"/>
      <c r="FF526" s="20"/>
      <c r="FG526" s="20"/>
      <c r="FH526" s="20"/>
      <c r="FI526" s="20"/>
      <c r="FJ526" s="20"/>
      <c r="FK526" s="20"/>
      <c r="FL526" s="20"/>
      <c r="FM526" s="20"/>
      <c r="FN526" s="20"/>
      <c r="FO526" s="20"/>
      <c r="FP526" s="20"/>
      <c r="FQ526" s="20"/>
      <c r="FR526" s="20"/>
      <c r="FS526" s="20"/>
      <c r="FT526" s="20"/>
      <c r="FU526" s="20"/>
      <c r="FV526" s="20"/>
      <c r="FW526" s="20"/>
      <c r="FX526" s="20"/>
      <c r="FY526" s="20"/>
      <c r="FZ526" s="20"/>
      <c r="GA526" s="20"/>
      <c r="GB526" s="20"/>
      <c r="GC526" s="20"/>
      <c r="GD526" s="20"/>
      <c r="GE526" s="20"/>
      <c r="GF526" s="20"/>
      <c r="GG526" s="20"/>
      <c r="GH526" s="20"/>
      <c r="GI526" s="20"/>
      <c r="GJ526" s="20"/>
      <c r="GK526" s="20"/>
      <c r="GL526" s="20"/>
      <c r="GM526" s="20"/>
      <c r="GN526" s="20"/>
      <c r="GO526" s="20"/>
      <c r="GP526" s="20"/>
      <c r="GQ526" s="20"/>
      <c r="GR526" s="20"/>
      <c r="GS526" s="20"/>
      <c r="GT526" s="20"/>
      <c r="GU526" s="20"/>
      <c r="GV526" s="20"/>
      <c r="GW526" s="20"/>
      <c r="GX526" s="20"/>
      <c r="GY526" s="20"/>
      <c r="GZ526" s="20"/>
      <c r="HA526" s="20"/>
      <c r="HB526" s="20"/>
      <c r="HC526" s="20"/>
      <c r="HD526" s="20"/>
      <c r="HE526" s="20"/>
      <c r="HF526" s="20"/>
      <c r="HG526" s="20"/>
      <c r="HH526" s="20"/>
      <c r="HI526" s="20"/>
      <c r="HJ526" s="20"/>
      <c r="HK526" s="20"/>
      <c r="HL526" s="20"/>
      <c r="HM526" s="20"/>
      <c r="HN526" s="20"/>
      <c r="HO526" s="20"/>
      <c r="HP526" s="20"/>
      <c r="HQ526" s="20"/>
      <c r="HR526" s="20"/>
      <c r="HS526" s="20"/>
      <c r="HT526" s="20"/>
      <c r="HU526" s="20"/>
      <c r="HV526" s="20"/>
      <c r="HW526" s="20"/>
      <c r="HX526" s="20"/>
      <c r="HY526" s="20"/>
      <c r="HZ526" s="20"/>
      <c r="IA526" s="20"/>
      <c r="IB526" s="20"/>
      <c r="IC526" s="20"/>
      <c r="ID526" s="20"/>
      <c r="IE526" s="20"/>
      <c r="IF526" s="20"/>
      <c r="IG526" s="20"/>
      <c r="IH526" s="20"/>
      <c r="II526" s="20"/>
      <c r="IJ526" s="20"/>
      <c r="IK526" s="20"/>
      <c r="IL526" s="20"/>
      <c r="IM526" s="20"/>
      <c r="IN526" s="20"/>
      <c r="IO526" s="20"/>
      <c r="IP526" s="20"/>
      <c r="IQ526" s="20"/>
      <c r="IR526" s="20"/>
      <c r="IS526" s="20"/>
      <c r="IT526" s="20"/>
      <c r="IU526" s="20"/>
    </row>
    <row r="527" spans="1:255" x14ac:dyDescent="0.2">
      <c r="A527" s="60"/>
      <c r="B527" s="61"/>
      <c r="C527" s="61" t="s">
        <v>405</v>
      </c>
      <c r="D527" s="62"/>
      <c r="E527" s="63"/>
      <c r="F527" s="64">
        <v>35.11</v>
      </c>
      <c r="G527" s="65" t="s">
        <v>26</v>
      </c>
      <c r="H527" s="64">
        <v>36.869999999999997</v>
      </c>
      <c r="I527" s="64">
        <v>1290.45</v>
      </c>
      <c r="J527" s="66">
        <v>33.39</v>
      </c>
      <c r="K527" s="67">
        <v>43088.13</v>
      </c>
      <c r="O527" s="20"/>
      <c r="P527" s="20"/>
      <c r="Q527" s="20"/>
      <c r="R527" s="20"/>
      <c r="S527" s="20"/>
      <c r="T527" s="20">
        <v>1290.45</v>
      </c>
      <c r="U527" s="20">
        <v>43088.13</v>
      </c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>
        <v>1</v>
      </c>
      <c r="CW527" s="20"/>
      <c r="CX527" s="20"/>
      <c r="CY527" s="20"/>
      <c r="CZ527" s="20"/>
      <c r="DA527" s="20"/>
      <c r="DB527" s="20"/>
      <c r="DC527" s="20"/>
      <c r="DD527" s="20"/>
      <c r="DE527" s="20"/>
      <c r="DF527" s="20"/>
      <c r="DG527" s="20">
        <v>43088.13</v>
      </c>
      <c r="DH527" s="20">
        <v>1</v>
      </c>
      <c r="DI527" s="20"/>
      <c r="DJ527" s="20"/>
      <c r="DK527" s="20"/>
      <c r="DL527" s="20"/>
      <c r="DM527" s="20"/>
      <c r="DN527" s="20"/>
      <c r="DO527" s="20"/>
      <c r="DP527" s="20"/>
      <c r="DQ527" s="20">
        <v>1290.45</v>
      </c>
      <c r="DR527" s="20"/>
      <c r="DS527" s="20">
        <v>43088.13</v>
      </c>
      <c r="DT527" s="20"/>
      <c r="DU527" s="20"/>
      <c r="DV527" s="20"/>
      <c r="DW527" s="20"/>
      <c r="DX527" s="20"/>
      <c r="DY527" s="20"/>
      <c r="DZ527" s="20"/>
      <c r="EA527" s="20"/>
      <c r="EB527" s="20"/>
      <c r="EC527" s="20"/>
      <c r="ED527" s="20"/>
      <c r="EE527" s="20"/>
      <c r="EF527" s="20"/>
      <c r="EG527" s="20"/>
      <c r="EH527" s="20"/>
      <c r="EI527" s="20"/>
      <c r="EJ527" s="20"/>
      <c r="EK527" s="20"/>
      <c r="EL527" s="20"/>
      <c r="EM527" s="20"/>
      <c r="EN527" s="20"/>
      <c r="EO527" s="20"/>
      <c r="EP527" s="20"/>
      <c r="EQ527" s="20"/>
      <c r="ER527" s="20"/>
      <c r="ES527" s="20"/>
      <c r="ET527" s="20"/>
      <c r="EU527" s="20"/>
      <c r="EV527" s="20"/>
      <c r="EW527" s="20"/>
      <c r="EX527" s="20"/>
      <c r="EY527" s="20"/>
      <c r="EZ527" s="20"/>
      <c r="FA527" s="20"/>
      <c r="FB527" s="20"/>
      <c r="FC527" s="20"/>
      <c r="FD527" s="20"/>
      <c r="FE527" s="20"/>
      <c r="FF527" s="20"/>
      <c r="FG527" s="20"/>
      <c r="FH527" s="20"/>
      <c r="FI527" s="20"/>
      <c r="FJ527" s="20"/>
      <c r="FK527" s="20"/>
      <c r="FL527" s="20"/>
      <c r="FM527" s="20"/>
      <c r="FN527" s="20"/>
      <c r="FO527" s="20"/>
      <c r="FP527" s="20"/>
      <c r="FQ527" s="20"/>
      <c r="FR527" s="20"/>
      <c r="FS527" s="20"/>
      <c r="FT527" s="20"/>
      <c r="FU527" s="20"/>
      <c r="FV527" s="20"/>
      <c r="FW527" s="20"/>
      <c r="FX527" s="20"/>
      <c r="FY527" s="20"/>
      <c r="FZ527" s="20"/>
      <c r="GA527" s="20"/>
      <c r="GB527" s="20"/>
      <c r="GC527" s="20"/>
      <c r="GD527" s="20"/>
      <c r="GE527" s="20"/>
      <c r="GF527" s="20"/>
      <c r="GG527" s="20"/>
      <c r="GH527" s="20"/>
      <c r="GI527" s="20"/>
      <c r="GJ527" s="20">
        <v>1290.45</v>
      </c>
      <c r="GK527" s="20">
        <v>1290.45</v>
      </c>
      <c r="GL527" s="20"/>
      <c r="GM527" s="20"/>
      <c r="GN527" s="20"/>
      <c r="GO527" s="20"/>
      <c r="GP527" s="20"/>
      <c r="GQ527" s="20"/>
      <c r="GR527" s="20"/>
      <c r="GS527" s="20"/>
      <c r="GT527" s="20"/>
      <c r="GU527" s="20"/>
      <c r="GV527" s="20"/>
      <c r="GW527" s="20"/>
      <c r="GX527" s="20"/>
      <c r="GY527" s="20"/>
      <c r="GZ527" s="20"/>
      <c r="HA527" s="20"/>
      <c r="HB527" s="20">
        <v>1290.45</v>
      </c>
      <c r="HC527" s="20"/>
      <c r="HD527" s="20"/>
      <c r="HE527" s="20"/>
      <c r="HF527" s="20">
        <v>1290.45</v>
      </c>
      <c r="HG527" s="20"/>
      <c r="HH527" s="20"/>
      <c r="HI527" s="20"/>
      <c r="HJ527" s="20"/>
      <c r="HK527" s="20"/>
      <c r="HL527" s="20">
        <v>1290.45</v>
      </c>
      <c r="HM527" s="20"/>
      <c r="HN527" s="20">
        <v>1290.45</v>
      </c>
      <c r="HO527" s="20"/>
      <c r="HP527" s="20"/>
      <c r="HQ527" s="20"/>
      <c r="HR527" s="20"/>
      <c r="HS527" s="20"/>
      <c r="HT527" s="20"/>
      <c r="HU527" s="20"/>
      <c r="HV527" s="20"/>
      <c r="HW527" s="20"/>
      <c r="HX527" s="20">
        <v>1290.45</v>
      </c>
      <c r="HY527" s="20"/>
      <c r="HZ527" s="20"/>
      <c r="IA527" s="20"/>
      <c r="IB527" s="20"/>
      <c r="IC527" s="20"/>
      <c r="ID527" s="20"/>
      <c r="IE527" s="20"/>
      <c r="IF527" s="20"/>
      <c r="IG527" s="20"/>
      <c r="IH527" s="20"/>
      <c r="II527" s="20"/>
      <c r="IJ527" s="20"/>
      <c r="IK527" s="20"/>
      <c r="IL527" s="20"/>
      <c r="IM527" s="20"/>
      <c r="IN527" s="20"/>
      <c r="IO527" s="20"/>
      <c r="IP527" s="20"/>
      <c r="IQ527" s="20"/>
      <c r="IR527" s="20"/>
      <c r="IS527" s="20"/>
      <c r="IT527" s="20"/>
      <c r="IU527" s="20"/>
    </row>
    <row r="528" spans="1:255" x14ac:dyDescent="0.2">
      <c r="A528" s="71"/>
      <c r="B528" s="72"/>
      <c r="C528" s="72" t="s">
        <v>406</v>
      </c>
      <c r="D528" s="73"/>
      <c r="E528" s="74"/>
      <c r="F528" s="75">
        <v>6.62</v>
      </c>
      <c r="G528" s="76" t="s">
        <v>26</v>
      </c>
      <c r="H528" s="75">
        <v>6.95</v>
      </c>
      <c r="I528" s="75">
        <v>243.25</v>
      </c>
      <c r="J528" s="77">
        <v>13.26</v>
      </c>
      <c r="K528" s="78">
        <v>3225.5</v>
      </c>
      <c r="O528" s="20"/>
      <c r="P528" s="20"/>
      <c r="Q528" s="20"/>
      <c r="R528" s="20"/>
      <c r="S528" s="20"/>
      <c r="T528" s="20">
        <v>243.25</v>
      </c>
      <c r="U528" s="20">
        <v>3225.5</v>
      </c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>
        <v>1</v>
      </c>
      <c r="CW528" s="20"/>
      <c r="CX528" s="20"/>
      <c r="CY528" s="20"/>
      <c r="CZ528" s="20"/>
      <c r="DA528" s="20"/>
      <c r="DB528" s="20"/>
      <c r="DC528" s="20"/>
      <c r="DD528" s="20"/>
      <c r="DE528" s="20"/>
      <c r="DF528" s="20"/>
      <c r="DG528" s="20"/>
      <c r="DH528" s="20"/>
      <c r="DI528" s="20"/>
      <c r="DJ528" s="20"/>
      <c r="DK528" s="20"/>
      <c r="DL528" s="20"/>
      <c r="DM528" s="20"/>
      <c r="DN528" s="20"/>
      <c r="DO528" s="20"/>
      <c r="DP528" s="20"/>
      <c r="DQ528" s="20">
        <v>243.25</v>
      </c>
      <c r="DR528" s="20"/>
      <c r="DS528" s="20">
        <v>3225.5</v>
      </c>
      <c r="DT528" s="20"/>
      <c r="DU528" s="20"/>
      <c r="DV528" s="20"/>
      <c r="DW528" s="20"/>
      <c r="DX528" s="20"/>
      <c r="DY528" s="20"/>
      <c r="DZ528" s="20"/>
      <c r="EA528" s="20"/>
      <c r="EB528" s="20"/>
      <c r="EC528" s="20"/>
      <c r="ED528" s="20"/>
      <c r="EE528" s="20"/>
      <c r="EF528" s="20"/>
      <c r="EG528" s="20"/>
      <c r="EH528" s="20"/>
      <c r="EI528" s="20"/>
      <c r="EJ528" s="20"/>
      <c r="EK528" s="20"/>
      <c r="EL528" s="20"/>
      <c r="EM528" s="20"/>
      <c r="EN528" s="20"/>
      <c r="EO528" s="20"/>
      <c r="EP528" s="20"/>
      <c r="EQ528" s="20"/>
      <c r="ER528" s="20"/>
      <c r="ES528" s="20"/>
      <c r="ET528" s="20"/>
      <c r="EU528" s="20"/>
      <c r="EV528" s="20"/>
      <c r="EW528" s="20"/>
      <c r="EX528" s="20"/>
      <c r="EY528" s="20"/>
      <c r="EZ528" s="20"/>
      <c r="FA528" s="20"/>
      <c r="FB528" s="20"/>
      <c r="FC528" s="20"/>
      <c r="FD528" s="20"/>
      <c r="FE528" s="20"/>
      <c r="FF528" s="20"/>
      <c r="FG528" s="20"/>
      <c r="FH528" s="20"/>
      <c r="FI528" s="20"/>
      <c r="FJ528" s="20"/>
      <c r="FK528" s="20"/>
      <c r="FL528" s="20"/>
      <c r="FM528" s="20"/>
      <c r="FN528" s="20"/>
      <c r="FO528" s="20"/>
      <c r="FP528" s="20"/>
      <c r="FQ528" s="20"/>
      <c r="FR528" s="20"/>
      <c r="FS528" s="20"/>
      <c r="FT528" s="20"/>
      <c r="FU528" s="20"/>
      <c r="FV528" s="20"/>
      <c r="FW528" s="20"/>
      <c r="FX528" s="20"/>
      <c r="FY528" s="20"/>
      <c r="FZ528" s="20"/>
      <c r="GA528" s="20"/>
      <c r="GB528" s="20"/>
      <c r="GC528" s="20"/>
      <c r="GD528" s="20"/>
      <c r="GE528" s="20"/>
      <c r="GF528" s="20"/>
      <c r="GG528" s="20"/>
      <c r="GH528" s="20"/>
      <c r="GI528" s="20"/>
      <c r="GJ528" s="20">
        <v>243.25</v>
      </c>
      <c r="GK528" s="20"/>
      <c r="GL528" s="20">
        <v>243.25</v>
      </c>
      <c r="GM528" s="20"/>
      <c r="GN528" s="20"/>
      <c r="GO528" s="20"/>
      <c r="GP528" s="20"/>
      <c r="GQ528" s="20"/>
      <c r="GR528" s="20"/>
      <c r="GS528" s="20"/>
      <c r="GT528" s="20"/>
      <c r="GU528" s="20"/>
      <c r="GV528" s="20"/>
      <c r="GW528" s="20"/>
      <c r="GX528" s="20"/>
      <c r="GY528" s="20"/>
      <c r="GZ528" s="20"/>
      <c r="HA528" s="20"/>
      <c r="HB528" s="20">
        <v>243.25</v>
      </c>
      <c r="HC528" s="20"/>
      <c r="HD528" s="20"/>
      <c r="HE528" s="20"/>
      <c r="HF528" s="20">
        <v>243.25</v>
      </c>
      <c r="HG528" s="20"/>
      <c r="HH528" s="20"/>
      <c r="HI528" s="20"/>
      <c r="HJ528" s="20"/>
      <c r="HK528" s="20"/>
      <c r="HL528" s="20">
        <v>243.25</v>
      </c>
      <c r="HM528" s="20"/>
      <c r="HN528" s="20">
        <v>243.25</v>
      </c>
      <c r="HO528" s="20"/>
      <c r="HP528" s="20"/>
      <c r="HQ528" s="20"/>
      <c r="HR528" s="20"/>
      <c r="HS528" s="20"/>
      <c r="HT528" s="20"/>
      <c r="HU528" s="20"/>
      <c r="HV528" s="20"/>
      <c r="HW528" s="20"/>
      <c r="HX528" s="20"/>
      <c r="HY528" s="20"/>
      <c r="HZ528" s="20"/>
      <c r="IA528" s="20"/>
      <c r="IB528" s="20"/>
      <c r="IC528" s="20"/>
      <c r="ID528" s="20"/>
      <c r="IE528" s="20"/>
      <c r="IF528" s="20"/>
      <c r="IG528" s="20"/>
      <c r="IH528" s="20"/>
      <c r="II528" s="20"/>
      <c r="IJ528" s="20"/>
      <c r="IK528" s="20"/>
      <c r="IL528" s="20"/>
      <c r="IM528" s="20"/>
      <c r="IN528" s="20"/>
      <c r="IO528" s="20"/>
      <c r="IP528" s="20"/>
      <c r="IQ528" s="20"/>
      <c r="IR528" s="20"/>
      <c r="IS528" s="20"/>
      <c r="IT528" s="20"/>
      <c r="IU528" s="20"/>
    </row>
    <row r="529" spans="1:255" x14ac:dyDescent="0.2">
      <c r="A529" s="71"/>
      <c r="B529" s="72"/>
      <c r="C529" s="72" t="s">
        <v>407</v>
      </c>
      <c r="D529" s="73"/>
      <c r="E529" s="74"/>
      <c r="F529" s="75">
        <v>0.6</v>
      </c>
      <c r="G529" s="76" t="s">
        <v>26</v>
      </c>
      <c r="H529" s="75">
        <v>0.63</v>
      </c>
      <c r="I529" s="75">
        <v>22.05</v>
      </c>
      <c r="J529" s="77">
        <v>33.39</v>
      </c>
      <c r="K529" s="78">
        <v>736.25</v>
      </c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E529" s="20"/>
      <c r="DF529" s="20"/>
      <c r="DG529" s="20"/>
      <c r="DH529" s="20"/>
      <c r="DI529" s="20"/>
      <c r="DJ529" s="20"/>
      <c r="DK529" s="20"/>
      <c r="DL529" s="20"/>
      <c r="DM529" s="20"/>
      <c r="DN529" s="20"/>
      <c r="DO529" s="20"/>
      <c r="DP529" s="20"/>
      <c r="DQ529" s="20"/>
      <c r="DR529" s="20"/>
      <c r="DS529" s="20"/>
      <c r="DT529" s="20"/>
      <c r="DU529" s="20"/>
      <c r="DV529" s="20"/>
      <c r="DW529" s="20"/>
      <c r="DX529" s="20"/>
      <c r="DY529" s="20"/>
      <c r="DZ529" s="20"/>
      <c r="EA529" s="20"/>
      <c r="EB529" s="20"/>
      <c r="EC529" s="20"/>
      <c r="ED529" s="20"/>
      <c r="EE529" s="20"/>
      <c r="EF529" s="20"/>
      <c r="EG529" s="20"/>
      <c r="EH529" s="20"/>
      <c r="EI529" s="20"/>
      <c r="EJ529" s="20"/>
      <c r="EK529" s="20"/>
      <c r="EL529" s="20"/>
      <c r="EM529" s="20"/>
      <c r="EN529" s="20"/>
      <c r="EO529" s="20"/>
      <c r="EP529" s="20"/>
      <c r="EQ529" s="20"/>
      <c r="ER529" s="20"/>
      <c r="ES529" s="20"/>
      <c r="ET529" s="20"/>
      <c r="EU529" s="20"/>
      <c r="EV529" s="20"/>
      <c r="EW529" s="20"/>
      <c r="EX529" s="20"/>
      <c r="EY529" s="20"/>
      <c r="EZ529" s="20"/>
      <c r="FA529" s="20"/>
      <c r="FB529" s="20"/>
      <c r="FC529" s="20"/>
      <c r="FD529" s="20"/>
      <c r="FE529" s="20"/>
      <c r="FF529" s="20"/>
      <c r="FG529" s="20"/>
      <c r="FH529" s="20"/>
      <c r="FI529" s="20"/>
      <c r="FJ529" s="20"/>
      <c r="FK529" s="20"/>
      <c r="FL529" s="20"/>
      <c r="FM529" s="20"/>
      <c r="FN529" s="20"/>
      <c r="FO529" s="20"/>
      <c r="FP529" s="20"/>
      <c r="FQ529" s="20"/>
      <c r="FR529" s="20"/>
      <c r="FS529" s="20"/>
      <c r="FT529" s="20"/>
      <c r="FU529" s="20"/>
      <c r="FV529" s="20"/>
      <c r="FW529" s="20"/>
      <c r="FX529" s="20"/>
      <c r="FY529" s="20"/>
      <c r="FZ529" s="20"/>
      <c r="GA529" s="20"/>
      <c r="GB529" s="20"/>
      <c r="GC529" s="20"/>
      <c r="GD529" s="20"/>
      <c r="GE529" s="20"/>
      <c r="GF529" s="20"/>
      <c r="GG529" s="20"/>
      <c r="GH529" s="20"/>
      <c r="GI529" s="20"/>
      <c r="GJ529" s="20"/>
      <c r="GK529" s="20"/>
      <c r="GL529" s="20"/>
      <c r="GM529" s="20">
        <v>22.05</v>
      </c>
      <c r="GN529" s="20"/>
      <c r="GO529" s="20"/>
      <c r="GP529" s="20"/>
      <c r="GQ529" s="20"/>
      <c r="GR529" s="20"/>
      <c r="GS529" s="20"/>
      <c r="GT529" s="20"/>
      <c r="GU529" s="20"/>
      <c r="GV529" s="20"/>
      <c r="GW529" s="20"/>
      <c r="GX529" s="20"/>
      <c r="GY529" s="20"/>
      <c r="GZ529" s="20"/>
      <c r="HA529" s="20"/>
      <c r="HB529" s="20"/>
      <c r="HC529" s="20"/>
      <c r="HD529" s="20"/>
      <c r="HE529" s="20"/>
      <c r="HF529" s="20"/>
      <c r="HG529" s="20"/>
      <c r="HH529" s="20"/>
      <c r="HI529" s="20"/>
      <c r="HJ529" s="20"/>
      <c r="HK529" s="20"/>
      <c r="HL529" s="20"/>
      <c r="HM529" s="20"/>
      <c r="HN529" s="20"/>
      <c r="HO529" s="20"/>
      <c r="HP529" s="20"/>
      <c r="HQ529" s="20"/>
      <c r="HR529" s="20"/>
      <c r="HS529" s="20"/>
      <c r="HT529" s="20"/>
      <c r="HU529" s="20"/>
      <c r="HV529" s="20"/>
      <c r="HW529" s="20"/>
      <c r="HX529" s="20">
        <v>22.05</v>
      </c>
      <c r="HY529" s="20"/>
      <c r="HZ529" s="20"/>
      <c r="IA529" s="20"/>
      <c r="IB529" s="20"/>
      <c r="IC529" s="20"/>
      <c r="ID529" s="20"/>
      <c r="IE529" s="20"/>
      <c r="IF529" s="20"/>
      <c r="IG529" s="20"/>
      <c r="IH529" s="20"/>
      <c r="II529" s="20"/>
      <c r="IJ529" s="20"/>
      <c r="IK529" s="20"/>
      <c r="IL529" s="20"/>
      <c r="IM529" s="20"/>
      <c r="IN529" s="20"/>
      <c r="IO529" s="20"/>
      <c r="IP529" s="20"/>
      <c r="IQ529" s="20"/>
      <c r="IR529" s="20"/>
      <c r="IS529" s="20"/>
      <c r="IT529" s="20"/>
      <c r="IU529" s="20"/>
    </row>
    <row r="530" spans="1:255" x14ac:dyDescent="0.2">
      <c r="A530" s="71"/>
      <c r="B530" s="72"/>
      <c r="C530" s="72" t="s">
        <v>408</v>
      </c>
      <c r="D530" s="73"/>
      <c r="E530" s="74"/>
      <c r="F530" s="75">
        <v>2.0299999999999998</v>
      </c>
      <c r="G530" s="76"/>
      <c r="H530" s="75">
        <v>2.0299999999999998</v>
      </c>
      <c r="I530" s="75">
        <v>71.05</v>
      </c>
      <c r="J530" s="77">
        <v>9.11</v>
      </c>
      <c r="K530" s="78">
        <v>647.27</v>
      </c>
      <c r="O530" s="20"/>
      <c r="P530" s="20"/>
      <c r="Q530" s="20"/>
      <c r="R530" s="20"/>
      <c r="S530" s="20"/>
      <c r="T530" s="20">
        <v>71.05</v>
      </c>
      <c r="U530" s="20">
        <v>647.27</v>
      </c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  <c r="CS530" s="20"/>
      <c r="CT530" s="20"/>
      <c r="CU530" s="20"/>
      <c r="CV530" s="20">
        <v>1</v>
      </c>
      <c r="CW530" s="20"/>
      <c r="CX530" s="20"/>
      <c r="CY530" s="20"/>
      <c r="CZ530" s="20"/>
      <c r="DA530" s="20"/>
      <c r="DB530" s="20"/>
      <c r="DC530" s="20"/>
      <c r="DD530" s="20"/>
      <c r="DE530" s="20"/>
      <c r="DF530" s="20"/>
      <c r="DG530" s="20"/>
      <c r="DH530" s="20"/>
      <c r="DI530" s="20"/>
      <c r="DJ530" s="20"/>
      <c r="DK530" s="20">
        <v>71.05</v>
      </c>
      <c r="DL530" s="20"/>
      <c r="DM530" s="20">
        <v>647.27</v>
      </c>
      <c r="DN530" s="20"/>
      <c r="DO530" s="20"/>
      <c r="DP530" s="20"/>
      <c r="DQ530" s="20"/>
      <c r="DR530" s="20"/>
      <c r="DS530" s="20"/>
      <c r="DT530" s="20"/>
      <c r="DU530" s="20"/>
      <c r="DV530" s="20"/>
      <c r="DW530" s="20"/>
      <c r="DX530" s="20"/>
      <c r="DY530" s="20"/>
      <c r="DZ530" s="20"/>
      <c r="EA530" s="20"/>
      <c r="EB530" s="20"/>
      <c r="EC530" s="20"/>
      <c r="ED530" s="20"/>
      <c r="EE530" s="20"/>
      <c r="EF530" s="20"/>
      <c r="EG530" s="20"/>
      <c r="EH530" s="20"/>
      <c r="EI530" s="20"/>
      <c r="EJ530" s="20"/>
      <c r="EK530" s="20"/>
      <c r="EL530" s="20"/>
      <c r="EM530" s="20"/>
      <c r="EN530" s="20"/>
      <c r="EO530" s="20"/>
      <c r="EP530" s="20"/>
      <c r="EQ530" s="20"/>
      <c r="ER530" s="20"/>
      <c r="ES530" s="20"/>
      <c r="ET530" s="20"/>
      <c r="EU530" s="20"/>
      <c r="EV530" s="20"/>
      <c r="EW530" s="20"/>
      <c r="EX530" s="20"/>
      <c r="EY530" s="20"/>
      <c r="EZ530" s="20"/>
      <c r="FA530" s="20"/>
      <c r="FB530" s="20"/>
      <c r="FC530" s="20"/>
      <c r="FD530" s="20"/>
      <c r="FE530" s="20"/>
      <c r="FF530" s="20"/>
      <c r="FG530" s="20"/>
      <c r="FH530" s="20"/>
      <c r="FI530" s="20"/>
      <c r="FJ530" s="20"/>
      <c r="FK530" s="20"/>
      <c r="FL530" s="20"/>
      <c r="FM530" s="20"/>
      <c r="FN530" s="20"/>
      <c r="FO530" s="20"/>
      <c r="FP530" s="20"/>
      <c r="FQ530" s="20"/>
      <c r="FR530" s="20"/>
      <c r="FS530" s="20"/>
      <c r="FT530" s="20"/>
      <c r="FU530" s="20"/>
      <c r="FV530" s="20"/>
      <c r="FW530" s="20"/>
      <c r="FX530" s="20"/>
      <c r="FY530" s="20"/>
      <c r="FZ530" s="20"/>
      <c r="GA530" s="20"/>
      <c r="GB530" s="20"/>
      <c r="GC530" s="20"/>
      <c r="GD530" s="20"/>
      <c r="GE530" s="20"/>
      <c r="GF530" s="20"/>
      <c r="GG530" s="20"/>
      <c r="GH530" s="20"/>
      <c r="GI530" s="20"/>
      <c r="GJ530" s="20">
        <v>71.05</v>
      </c>
      <c r="GK530" s="20"/>
      <c r="GL530" s="20"/>
      <c r="GM530" s="20"/>
      <c r="GN530" s="20">
        <v>71.05</v>
      </c>
      <c r="GO530" s="20"/>
      <c r="GP530" s="20">
        <v>71.05</v>
      </c>
      <c r="GQ530" s="20">
        <v>71.05</v>
      </c>
      <c r="GR530" s="20"/>
      <c r="GS530" s="20">
        <v>71.05</v>
      </c>
      <c r="GT530" s="20"/>
      <c r="GU530" s="20"/>
      <c r="GV530" s="20"/>
      <c r="GW530" s="20">
        <v>0</v>
      </c>
      <c r="GX530" s="20">
        <v>0</v>
      </c>
      <c r="GY530" s="20"/>
      <c r="GZ530" s="20"/>
      <c r="HA530" s="20"/>
      <c r="HB530" s="20">
        <v>71.05</v>
      </c>
      <c r="HC530" s="20"/>
      <c r="HD530" s="20"/>
      <c r="HE530" s="20"/>
      <c r="HF530" s="20">
        <v>71.05</v>
      </c>
      <c r="HG530" s="20"/>
      <c r="HH530" s="20"/>
      <c r="HI530" s="20"/>
      <c r="HJ530" s="20"/>
      <c r="HK530" s="20"/>
      <c r="HL530" s="20">
        <v>71.05</v>
      </c>
      <c r="HM530" s="20"/>
      <c r="HN530" s="20">
        <v>71.05</v>
      </c>
      <c r="HO530" s="20"/>
      <c r="HP530" s="20"/>
      <c r="HQ530" s="20"/>
      <c r="HR530" s="20"/>
      <c r="HS530" s="20"/>
      <c r="HT530" s="20"/>
      <c r="HU530" s="20"/>
      <c r="HV530" s="20"/>
      <c r="HW530" s="20"/>
      <c r="HX530" s="20"/>
      <c r="HY530" s="20"/>
      <c r="HZ530" s="20"/>
      <c r="IA530" s="20"/>
      <c r="IB530" s="20"/>
      <c r="IC530" s="20"/>
      <c r="ID530" s="20"/>
      <c r="IE530" s="20"/>
      <c r="IF530" s="20"/>
      <c r="IG530" s="20"/>
      <c r="IH530" s="20"/>
      <c r="II530" s="20"/>
      <c r="IJ530" s="20"/>
      <c r="IK530" s="20"/>
      <c r="IL530" s="20"/>
      <c r="IM530" s="20"/>
      <c r="IN530" s="20"/>
      <c r="IO530" s="20"/>
      <c r="IP530" s="20"/>
      <c r="IQ530" s="20"/>
      <c r="IR530" s="20"/>
      <c r="IS530" s="20"/>
      <c r="IT530" s="20"/>
      <c r="IU530" s="20"/>
    </row>
    <row r="531" spans="1:255" x14ac:dyDescent="0.2">
      <c r="A531" s="79"/>
      <c r="B531" s="80"/>
      <c r="C531" s="80" t="s">
        <v>409</v>
      </c>
      <c r="D531" s="81"/>
      <c r="E531" s="82">
        <v>121</v>
      </c>
      <c r="F531" s="83" t="s">
        <v>410</v>
      </c>
      <c r="G531" s="84"/>
      <c r="H531" s="85">
        <v>45.38</v>
      </c>
      <c r="I531" s="85">
        <v>1588.13</v>
      </c>
      <c r="J531" s="87">
        <v>1.21</v>
      </c>
      <c r="K531" s="86">
        <v>53027.5</v>
      </c>
      <c r="O531" s="20"/>
      <c r="P531" s="20"/>
      <c r="Q531" s="20"/>
      <c r="R531" s="20"/>
      <c r="S531" s="20"/>
      <c r="T531" s="20">
        <v>1588.13</v>
      </c>
      <c r="U531" s="20">
        <v>53027.5</v>
      </c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  <c r="CS531" s="20"/>
      <c r="CT531" s="20"/>
      <c r="CU531" s="20"/>
      <c r="CV531" s="20">
        <v>1</v>
      </c>
      <c r="CW531" s="20"/>
      <c r="CX531" s="20"/>
      <c r="CY531" s="20"/>
      <c r="CZ531" s="20"/>
      <c r="DA531" s="20"/>
      <c r="DB531" s="20"/>
      <c r="DC531" s="20"/>
      <c r="DD531" s="20"/>
      <c r="DE531" s="20"/>
      <c r="DF531" s="20"/>
      <c r="DG531" s="20"/>
      <c r="DH531" s="20"/>
      <c r="DI531" s="20"/>
      <c r="DJ531" s="20"/>
      <c r="DK531" s="20"/>
      <c r="DL531" s="20"/>
      <c r="DM531" s="20"/>
      <c r="DN531" s="20"/>
      <c r="DO531" s="20"/>
      <c r="DP531" s="20"/>
      <c r="DQ531" s="20">
        <v>1588.13</v>
      </c>
      <c r="DR531" s="20"/>
      <c r="DS531" s="20">
        <v>53027.5</v>
      </c>
      <c r="DT531" s="20"/>
      <c r="DU531" s="20"/>
      <c r="DV531" s="20"/>
      <c r="DW531" s="20"/>
      <c r="DX531" s="20"/>
      <c r="DY531" s="20"/>
      <c r="DZ531" s="20"/>
      <c r="EA531" s="20"/>
      <c r="EB531" s="20"/>
      <c r="EC531" s="20"/>
      <c r="ED531" s="20"/>
      <c r="EE531" s="20"/>
      <c r="EF531" s="20"/>
      <c r="EG531" s="20"/>
      <c r="EH531" s="20"/>
      <c r="EI531" s="20"/>
      <c r="EJ531" s="20"/>
      <c r="EK531" s="20"/>
      <c r="EL531" s="20"/>
      <c r="EM531" s="20"/>
      <c r="EN531" s="20"/>
      <c r="EO531" s="20"/>
      <c r="EP531" s="20"/>
      <c r="EQ531" s="20"/>
      <c r="ER531" s="20"/>
      <c r="ES531" s="20"/>
      <c r="ET531" s="20"/>
      <c r="EU531" s="20"/>
      <c r="EV531" s="20"/>
      <c r="EW531" s="20"/>
      <c r="EX531" s="20"/>
      <c r="EY531" s="20"/>
      <c r="EZ531" s="20"/>
      <c r="FA531" s="20"/>
      <c r="FB531" s="20"/>
      <c r="FC531" s="20"/>
      <c r="FD531" s="20"/>
      <c r="FE531" s="20"/>
      <c r="FF531" s="20"/>
      <c r="FG531" s="20"/>
      <c r="FH531" s="20"/>
      <c r="FI531" s="20"/>
      <c r="FJ531" s="20"/>
      <c r="FK531" s="20"/>
      <c r="FL531" s="20"/>
      <c r="FM531" s="20"/>
      <c r="FN531" s="20"/>
      <c r="FO531" s="20"/>
      <c r="FP531" s="20"/>
      <c r="FQ531" s="20"/>
      <c r="FR531" s="20"/>
      <c r="FS531" s="20"/>
      <c r="FT531" s="20"/>
      <c r="FU531" s="20"/>
      <c r="FV531" s="20"/>
      <c r="FW531" s="20"/>
      <c r="FX531" s="20"/>
      <c r="FY531" s="20"/>
      <c r="FZ531" s="20"/>
      <c r="GA531" s="20"/>
      <c r="GB531" s="20"/>
      <c r="GC531" s="20"/>
      <c r="GD531" s="20"/>
      <c r="GE531" s="20"/>
      <c r="GF531" s="20"/>
      <c r="GG531" s="20"/>
      <c r="GH531" s="20"/>
      <c r="GI531" s="20"/>
      <c r="GJ531" s="20"/>
      <c r="GK531" s="20"/>
      <c r="GL531" s="20"/>
      <c r="GM531" s="20"/>
      <c r="GN531" s="20"/>
      <c r="GO531" s="20"/>
      <c r="GP531" s="20"/>
      <c r="GQ531" s="20"/>
      <c r="GR531" s="20"/>
      <c r="GS531" s="20"/>
      <c r="GT531" s="20"/>
      <c r="GU531" s="20"/>
      <c r="GV531" s="20"/>
      <c r="GW531" s="20"/>
      <c r="GX531" s="20"/>
      <c r="GY531" s="20">
        <v>1588.13</v>
      </c>
      <c r="GZ531" s="20"/>
      <c r="HA531" s="20"/>
      <c r="HB531" s="20">
        <v>1588.13</v>
      </c>
      <c r="HC531" s="20"/>
      <c r="HD531" s="20"/>
      <c r="HE531" s="20"/>
      <c r="HF531" s="20">
        <v>1588.13</v>
      </c>
      <c r="HG531" s="20"/>
      <c r="HH531" s="20"/>
      <c r="HI531" s="20"/>
      <c r="HJ531" s="20"/>
      <c r="HK531" s="20"/>
      <c r="HL531" s="20">
        <v>1588.13</v>
      </c>
      <c r="HM531" s="20"/>
      <c r="HN531" s="20">
        <v>1588.13</v>
      </c>
      <c r="HO531" s="20"/>
      <c r="HP531" s="20"/>
      <c r="HQ531" s="20"/>
      <c r="HR531" s="20"/>
      <c r="HS531" s="20"/>
      <c r="HT531" s="20"/>
      <c r="HU531" s="20"/>
      <c r="HV531" s="20"/>
      <c r="HW531" s="20"/>
      <c r="HX531" s="20"/>
      <c r="HY531" s="20"/>
      <c r="HZ531" s="20"/>
      <c r="IA531" s="20"/>
      <c r="IB531" s="20"/>
      <c r="IC531" s="20"/>
      <c r="ID531" s="20"/>
      <c r="IE531" s="20"/>
      <c r="IF531" s="20"/>
      <c r="IG531" s="20"/>
      <c r="IH531" s="20"/>
      <c r="II531" s="20"/>
      <c r="IJ531" s="20"/>
      <c r="IK531" s="20"/>
      <c r="IL531" s="20"/>
      <c r="IM531" s="20"/>
      <c r="IN531" s="20"/>
      <c r="IO531" s="20"/>
      <c r="IP531" s="20"/>
      <c r="IQ531" s="20"/>
      <c r="IR531" s="20"/>
      <c r="IS531" s="20"/>
      <c r="IT531" s="20"/>
      <c r="IU531" s="20"/>
    </row>
    <row r="532" spans="1:255" x14ac:dyDescent="0.2">
      <c r="A532" s="79"/>
      <c r="B532" s="80"/>
      <c r="C532" s="80" t="s">
        <v>411</v>
      </c>
      <c r="D532" s="81"/>
      <c r="E532" s="82">
        <v>72</v>
      </c>
      <c r="F532" s="83" t="s">
        <v>410</v>
      </c>
      <c r="G532" s="84"/>
      <c r="H532" s="85">
        <v>27</v>
      </c>
      <c r="I532" s="85">
        <v>945</v>
      </c>
      <c r="J532" s="87">
        <v>0.72</v>
      </c>
      <c r="K532" s="86">
        <v>31553.55</v>
      </c>
      <c r="O532" s="20"/>
      <c r="P532" s="20"/>
      <c r="Q532" s="20"/>
      <c r="R532" s="20"/>
      <c r="S532" s="20"/>
      <c r="T532" s="20">
        <v>945</v>
      </c>
      <c r="U532" s="20">
        <v>31553.55</v>
      </c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>
        <v>1</v>
      </c>
      <c r="CW532" s="20"/>
      <c r="CX532" s="20"/>
      <c r="CY532" s="20"/>
      <c r="CZ532" s="20"/>
      <c r="DA532" s="20"/>
      <c r="DB532" s="20"/>
      <c r="DC532" s="20"/>
      <c r="DD532" s="20"/>
      <c r="DE532" s="20"/>
      <c r="DF532" s="20"/>
      <c r="DG532" s="20"/>
      <c r="DH532" s="20"/>
      <c r="DI532" s="20"/>
      <c r="DJ532" s="20"/>
      <c r="DK532" s="20"/>
      <c r="DL532" s="20"/>
      <c r="DM532" s="20"/>
      <c r="DN532" s="20"/>
      <c r="DO532" s="20"/>
      <c r="DP532" s="20"/>
      <c r="DQ532" s="20">
        <v>945</v>
      </c>
      <c r="DR532" s="20"/>
      <c r="DS532" s="20">
        <v>31553.55</v>
      </c>
      <c r="DT532" s="20"/>
      <c r="DU532" s="20"/>
      <c r="DV532" s="20"/>
      <c r="DW532" s="20"/>
      <c r="DX532" s="20"/>
      <c r="DY532" s="20"/>
      <c r="DZ532" s="20"/>
      <c r="EA532" s="20"/>
      <c r="EB532" s="20"/>
      <c r="EC532" s="20"/>
      <c r="ED532" s="20"/>
      <c r="EE532" s="20"/>
      <c r="EF532" s="20"/>
      <c r="EG532" s="20"/>
      <c r="EH532" s="20"/>
      <c r="EI532" s="20"/>
      <c r="EJ532" s="20"/>
      <c r="EK532" s="20"/>
      <c r="EL532" s="20"/>
      <c r="EM532" s="20"/>
      <c r="EN532" s="20"/>
      <c r="EO532" s="20"/>
      <c r="EP532" s="20"/>
      <c r="EQ532" s="20"/>
      <c r="ER532" s="20"/>
      <c r="ES532" s="20"/>
      <c r="ET532" s="20"/>
      <c r="EU532" s="20"/>
      <c r="EV532" s="20"/>
      <c r="EW532" s="20"/>
      <c r="EX532" s="20"/>
      <c r="EY532" s="20"/>
      <c r="EZ532" s="20"/>
      <c r="FA532" s="20"/>
      <c r="FB532" s="20"/>
      <c r="FC532" s="20"/>
      <c r="FD532" s="20"/>
      <c r="FE532" s="20"/>
      <c r="FF532" s="20"/>
      <c r="FG532" s="20"/>
      <c r="FH532" s="20"/>
      <c r="FI532" s="20"/>
      <c r="FJ532" s="20"/>
      <c r="FK532" s="20"/>
      <c r="FL532" s="20"/>
      <c r="FM532" s="20"/>
      <c r="FN532" s="20"/>
      <c r="FO532" s="20"/>
      <c r="FP532" s="20"/>
      <c r="FQ532" s="20"/>
      <c r="FR532" s="20"/>
      <c r="FS532" s="20"/>
      <c r="FT532" s="20"/>
      <c r="FU532" s="20"/>
      <c r="FV532" s="20"/>
      <c r="FW532" s="20"/>
      <c r="FX532" s="20"/>
      <c r="FY532" s="20"/>
      <c r="FZ532" s="20"/>
      <c r="GA532" s="20"/>
      <c r="GB532" s="20"/>
      <c r="GC532" s="20"/>
      <c r="GD532" s="20"/>
      <c r="GE532" s="20"/>
      <c r="GF532" s="20"/>
      <c r="GG532" s="20"/>
      <c r="GH532" s="20"/>
      <c r="GI532" s="20"/>
      <c r="GJ532" s="20"/>
      <c r="GK532" s="20"/>
      <c r="GL532" s="20"/>
      <c r="GM532" s="20"/>
      <c r="GN532" s="20"/>
      <c r="GO532" s="20"/>
      <c r="GP532" s="20"/>
      <c r="GQ532" s="20"/>
      <c r="GR532" s="20"/>
      <c r="GS532" s="20"/>
      <c r="GT532" s="20"/>
      <c r="GU532" s="20"/>
      <c r="GV532" s="20"/>
      <c r="GW532" s="20"/>
      <c r="GX532" s="20"/>
      <c r="GY532" s="20"/>
      <c r="GZ532" s="20">
        <v>945</v>
      </c>
      <c r="HA532" s="20"/>
      <c r="HB532" s="20">
        <v>945</v>
      </c>
      <c r="HC532" s="20"/>
      <c r="HD532" s="20"/>
      <c r="HE532" s="20"/>
      <c r="HF532" s="20">
        <v>945</v>
      </c>
      <c r="HG532" s="20"/>
      <c r="HH532" s="20"/>
      <c r="HI532" s="20"/>
      <c r="HJ532" s="20"/>
      <c r="HK532" s="20"/>
      <c r="HL532" s="20">
        <v>945</v>
      </c>
      <c r="HM532" s="20"/>
      <c r="HN532" s="20">
        <v>945</v>
      </c>
      <c r="HO532" s="20"/>
      <c r="HP532" s="20"/>
      <c r="HQ532" s="20"/>
      <c r="HR532" s="20"/>
      <c r="HS532" s="20"/>
      <c r="HT532" s="20"/>
      <c r="HU532" s="20"/>
      <c r="HV532" s="20"/>
      <c r="HW532" s="20"/>
      <c r="HX532" s="20"/>
      <c r="HY532" s="20"/>
      <c r="HZ532" s="20"/>
      <c r="IA532" s="20"/>
      <c r="IB532" s="20"/>
      <c r="IC532" s="20"/>
      <c r="ID532" s="20"/>
      <c r="IE532" s="20"/>
      <c r="IF532" s="20"/>
      <c r="IG532" s="20"/>
      <c r="IH532" s="20"/>
      <c r="II532" s="20"/>
      <c r="IJ532" s="20"/>
      <c r="IK532" s="20"/>
      <c r="IL532" s="20"/>
      <c r="IM532" s="20"/>
      <c r="IN532" s="20"/>
      <c r="IO532" s="20"/>
      <c r="IP532" s="20"/>
      <c r="IQ532" s="20"/>
      <c r="IR532" s="20"/>
      <c r="IS532" s="20"/>
      <c r="IT532" s="20"/>
      <c r="IU532" s="20"/>
    </row>
    <row r="533" spans="1:255" x14ac:dyDescent="0.2">
      <c r="A533" s="71"/>
      <c r="B533" s="72"/>
      <c r="C533" s="72" t="s">
        <v>412</v>
      </c>
      <c r="D533" s="73" t="s">
        <v>413</v>
      </c>
      <c r="E533" s="74">
        <v>3.65</v>
      </c>
      <c r="F533" s="75"/>
      <c r="G533" s="76" t="s">
        <v>26</v>
      </c>
      <c r="H533" s="75">
        <v>3.83</v>
      </c>
      <c r="I533" s="88">
        <v>134.13749999999999</v>
      </c>
      <c r="J533" s="77"/>
      <c r="K533" s="78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  <c r="CS533" s="20"/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  <c r="DE533" s="20"/>
      <c r="DF533" s="20"/>
      <c r="DG533" s="20"/>
      <c r="DH533" s="20"/>
      <c r="DI533" s="20"/>
      <c r="DJ533" s="20"/>
      <c r="DK533" s="20"/>
      <c r="DL533" s="20"/>
      <c r="DM533" s="20"/>
      <c r="DN533" s="20"/>
      <c r="DO533" s="20"/>
      <c r="DP533" s="20"/>
      <c r="DQ533" s="20"/>
      <c r="DR533" s="20"/>
      <c r="DS533" s="20"/>
      <c r="DT533" s="20"/>
      <c r="DU533" s="20"/>
      <c r="DV533" s="20"/>
      <c r="DW533" s="20"/>
      <c r="DX533" s="20"/>
      <c r="DY533" s="20"/>
      <c r="DZ533" s="20"/>
      <c r="EA533" s="20"/>
      <c r="EB533" s="20"/>
      <c r="EC533" s="20"/>
      <c r="ED533" s="20"/>
      <c r="EE533" s="20"/>
      <c r="EF533" s="20"/>
      <c r="EG533" s="20"/>
      <c r="EH533" s="20"/>
      <c r="EI533" s="20"/>
      <c r="EJ533" s="20"/>
      <c r="EK533" s="20"/>
      <c r="EL533" s="20"/>
      <c r="EM533" s="20"/>
      <c r="EN533" s="20"/>
      <c r="EO533" s="20"/>
      <c r="EP533" s="20"/>
      <c r="EQ533" s="20"/>
      <c r="ER533" s="20"/>
      <c r="ES533" s="20"/>
      <c r="ET533" s="20"/>
      <c r="EU533" s="20"/>
      <c r="EV533" s="20"/>
      <c r="EW533" s="20"/>
      <c r="EX533" s="20"/>
      <c r="EY533" s="20"/>
      <c r="EZ533" s="20"/>
      <c r="FA533" s="20"/>
      <c r="FB533" s="20"/>
      <c r="FC533" s="20"/>
      <c r="FD533" s="20"/>
      <c r="FE533" s="20"/>
      <c r="FF533" s="20"/>
      <c r="FG533" s="20"/>
      <c r="FH533" s="20"/>
      <c r="FI533" s="20"/>
      <c r="FJ533" s="20"/>
      <c r="FK533" s="20"/>
      <c r="FL533" s="20"/>
      <c r="FM533" s="20"/>
      <c r="FN533" s="20"/>
      <c r="FO533" s="20"/>
      <c r="FP533" s="20"/>
      <c r="FQ533" s="20"/>
      <c r="FR533" s="20"/>
      <c r="FS533" s="20"/>
      <c r="FT533" s="20"/>
      <c r="FU533" s="20"/>
      <c r="FV533" s="20"/>
      <c r="FW533" s="20"/>
      <c r="FX533" s="20"/>
      <c r="FY533" s="20"/>
      <c r="FZ533" s="20"/>
      <c r="GA533" s="20"/>
      <c r="GB533" s="20"/>
      <c r="GC533" s="20"/>
      <c r="GD533" s="20"/>
      <c r="GE533" s="20"/>
      <c r="GF533" s="20"/>
      <c r="GG533" s="20"/>
      <c r="GH533" s="20"/>
      <c r="GI533" s="20"/>
      <c r="GJ533" s="20"/>
      <c r="GK533" s="20"/>
      <c r="GL533" s="20"/>
      <c r="GM533" s="20"/>
      <c r="GN533" s="20"/>
      <c r="GO533" s="20"/>
      <c r="GP533" s="20"/>
      <c r="GQ533" s="20"/>
      <c r="GR533" s="20"/>
      <c r="GS533" s="20"/>
      <c r="GT533" s="20"/>
      <c r="GU533" s="20"/>
      <c r="GV533" s="20"/>
      <c r="GW533" s="20"/>
      <c r="GX533" s="20"/>
      <c r="GY533" s="20"/>
      <c r="GZ533" s="20"/>
      <c r="HA533" s="20"/>
      <c r="HB533" s="20"/>
      <c r="HC533" s="20"/>
      <c r="HD533" s="20"/>
      <c r="HE533" s="20"/>
      <c r="HF533" s="20"/>
      <c r="HG533" s="20"/>
      <c r="HH533" s="20"/>
      <c r="HI533" s="20"/>
      <c r="HJ533" s="20"/>
      <c r="HK533" s="20"/>
      <c r="HL533" s="20"/>
      <c r="HM533" s="20"/>
      <c r="HN533" s="20"/>
      <c r="HO533" s="20"/>
      <c r="HP533" s="20"/>
      <c r="HQ533" s="20"/>
      <c r="HR533" s="20"/>
      <c r="HS533" s="20"/>
      <c r="HT533" s="20"/>
      <c r="HU533" s="20"/>
      <c r="HV533" s="20"/>
      <c r="HW533" s="20"/>
      <c r="HX533" s="20"/>
      <c r="HY533" s="20"/>
      <c r="HZ533" s="20"/>
      <c r="IA533" s="20"/>
      <c r="IB533" s="20"/>
      <c r="IC533" s="20"/>
      <c r="ID533" s="20"/>
      <c r="IE533" s="20"/>
      <c r="IF533" s="20"/>
      <c r="IG533" s="20"/>
      <c r="IH533" s="20"/>
      <c r="II533" s="20"/>
      <c r="IJ533" s="20"/>
      <c r="IK533" s="20"/>
      <c r="IL533" s="20"/>
      <c r="IM533" s="20"/>
      <c r="IN533" s="20"/>
      <c r="IO533" s="20"/>
      <c r="IP533" s="20"/>
      <c r="IQ533" s="20"/>
      <c r="IR533" s="20"/>
      <c r="IS533" s="20"/>
      <c r="IT533" s="20"/>
      <c r="IU533" s="20"/>
    </row>
    <row r="534" spans="1:255" ht="24" x14ac:dyDescent="0.2">
      <c r="A534" s="97" t="s">
        <v>184</v>
      </c>
      <c r="B534" s="98" t="s">
        <v>35</v>
      </c>
      <c r="C534" s="99" t="s">
        <v>414</v>
      </c>
      <c r="D534" s="100" t="s">
        <v>37</v>
      </c>
      <c r="E534" s="101">
        <v>35</v>
      </c>
      <c r="F534" s="102">
        <v>3477.8999999999996</v>
      </c>
      <c r="G534" s="65"/>
      <c r="H534" s="102">
        <v>3477.9</v>
      </c>
      <c r="I534" s="103">
        <v>19857.5</v>
      </c>
      <c r="J534" s="66">
        <v>6.13</v>
      </c>
      <c r="K534" s="104">
        <v>121726.5</v>
      </c>
      <c r="L534" s="20"/>
      <c r="M534" s="20"/>
      <c r="N534" s="20"/>
      <c r="O534" s="20"/>
      <c r="P534" s="20"/>
      <c r="Q534" s="20"/>
      <c r="R534" s="20"/>
      <c r="S534" s="20"/>
      <c r="T534" s="20">
        <v>19857.5</v>
      </c>
      <c r="U534" s="20">
        <v>121726.5</v>
      </c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>
        <v>3</v>
      </c>
      <c r="CW534" s="20"/>
      <c r="CX534" s="20"/>
      <c r="CY534" s="20"/>
      <c r="CZ534" s="20"/>
      <c r="DA534" s="20"/>
      <c r="DB534" s="20"/>
      <c r="DC534" s="20"/>
      <c r="DD534" s="20"/>
      <c r="DE534" s="20"/>
      <c r="DF534" s="20">
        <v>121726.5</v>
      </c>
      <c r="DG534" s="20"/>
      <c r="DH534" s="20"/>
      <c r="DI534" s="20"/>
      <c r="DJ534" s="20"/>
      <c r="DK534" s="20"/>
      <c r="DL534" s="20"/>
      <c r="DM534" s="20"/>
      <c r="DN534" s="20">
        <v>19857.5</v>
      </c>
      <c r="DO534" s="20"/>
      <c r="DP534" s="20">
        <v>121726.5</v>
      </c>
      <c r="DQ534" s="20"/>
      <c r="DR534" s="20"/>
      <c r="DS534" s="20"/>
      <c r="DT534" s="20"/>
      <c r="DU534" s="20"/>
      <c r="DV534" s="20"/>
      <c r="DW534" s="20"/>
      <c r="DX534" s="20"/>
      <c r="DY534" s="20"/>
      <c r="DZ534" s="20"/>
      <c r="EA534" s="20"/>
      <c r="EB534" s="20"/>
      <c r="EC534" s="20"/>
      <c r="ED534" s="20"/>
      <c r="EE534" s="20"/>
      <c r="EF534" s="20"/>
      <c r="EG534" s="20"/>
      <c r="EH534" s="20"/>
      <c r="EI534" s="20"/>
      <c r="EJ534" s="20"/>
      <c r="EK534" s="20"/>
      <c r="EL534" s="20"/>
      <c r="EM534" s="20"/>
      <c r="EN534" s="20"/>
      <c r="EO534" s="20"/>
      <c r="EP534" s="20"/>
      <c r="EQ534" s="20"/>
      <c r="ER534" s="20"/>
      <c r="ES534" s="20"/>
      <c r="ET534" s="20"/>
      <c r="EU534" s="20"/>
      <c r="EV534" s="20"/>
      <c r="EW534" s="20"/>
      <c r="EX534" s="20"/>
      <c r="EY534" s="20"/>
      <c r="EZ534" s="20"/>
      <c r="FA534" s="20"/>
      <c r="FB534" s="20"/>
      <c r="FC534" s="20"/>
      <c r="FD534" s="20"/>
      <c r="FE534" s="20"/>
      <c r="FF534" s="20"/>
      <c r="FG534" s="20"/>
      <c r="FH534" s="20"/>
      <c r="FI534" s="20"/>
      <c r="FJ534" s="20"/>
      <c r="FK534" s="20"/>
      <c r="FL534" s="20"/>
      <c r="FM534" s="20"/>
      <c r="FN534" s="20"/>
      <c r="FO534" s="20"/>
      <c r="FP534" s="20"/>
      <c r="FQ534" s="20"/>
      <c r="FR534" s="20"/>
      <c r="FS534" s="20"/>
      <c r="FT534" s="20"/>
      <c r="FU534" s="20"/>
      <c r="FV534" s="20"/>
      <c r="FW534" s="20"/>
      <c r="FX534" s="20"/>
      <c r="FY534" s="20"/>
      <c r="FZ534" s="20"/>
      <c r="GA534" s="20"/>
      <c r="GB534" s="20"/>
      <c r="GC534" s="20"/>
      <c r="GD534" s="20"/>
      <c r="GE534" s="20"/>
      <c r="GF534" s="20"/>
      <c r="GG534" s="20"/>
      <c r="GH534" s="20"/>
      <c r="GI534" s="20"/>
      <c r="GJ534" s="20"/>
      <c r="GK534" s="20"/>
      <c r="GL534" s="20"/>
      <c r="GM534" s="20"/>
      <c r="GN534" s="20">
        <v>19857.5</v>
      </c>
      <c r="GO534" s="20"/>
      <c r="GP534" s="20">
        <v>19857.5</v>
      </c>
      <c r="GQ534" s="20"/>
      <c r="GR534" s="20"/>
      <c r="GS534" s="20"/>
      <c r="GT534" s="20">
        <v>19857.5</v>
      </c>
      <c r="GU534" s="20"/>
      <c r="GV534" s="20">
        <v>19857.5</v>
      </c>
      <c r="GW534" s="20"/>
      <c r="GX534" s="20"/>
      <c r="GY534" s="20"/>
      <c r="GZ534" s="20"/>
      <c r="HA534" s="20"/>
      <c r="HB534" s="20"/>
      <c r="HC534" s="20"/>
      <c r="HD534" s="20">
        <v>19857.5</v>
      </c>
      <c r="HE534" s="20"/>
      <c r="HF534" s="20"/>
      <c r="HG534" s="20"/>
      <c r="HH534" s="20"/>
      <c r="HI534" s="20"/>
      <c r="HJ534" s="20"/>
      <c r="HK534" s="20"/>
      <c r="HL534" s="20"/>
      <c r="HM534" s="20"/>
      <c r="HN534" s="20"/>
      <c r="HO534" s="20"/>
      <c r="HP534" s="20"/>
      <c r="HQ534" s="20"/>
      <c r="HR534" s="20">
        <v>19857.5</v>
      </c>
      <c r="HS534" s="20"/>
      <c r="HT534" s="20"/>
      <c r="HU534" s="20"/>
      <c r="HV534" s="20"/>
      <c r="HW534" s="20"/>
      <c r="HX534" s="20"/>
      <c r="HY534" s="20"/>
      <c r="HZ534" s="20">
        <v>19857.5</v>
      </c>
      <c r="IA534" s="20"/>
      <c r="IB534" s="20"/>
      <c r="IC534" s="20"/>
      <c r="ID534" s="20"/>
      <c r="IE534" s="20"/>
      <c r="IF534" s="20"/>
      <c r="IG534" s="20"/>
      <c r="IH534" s="20"/>
      <c r="II534" s="20"/>
      <c r="IJ534" s="20"/>
      <c r="IK534" s="20"/>
      <c r="IL534" s="20"/>
      <c r="IM534" s="20"/>
      <c r="IN534" s="20"/>
      <c r="IO534" s="20"/>
      <c r="IP534" s="20"/>
      <c r="IQ534" s="20"/>
      <c r="IR534" s="20"/>
      <c r="IS534" s="20"/>
      <c r="IT534" s="20"/>
      <c r="IU534" s="20"/>
    </row>
    <row r="535" spans="1:255" x14ac:dyDescent="0.2">
      <c r="A535" s="89"/>
      <c r="B535" s="96" t="s">
        <v>415</v>
      </c>
      <c r="C535" s="96" t="s">
        <v>416</v>
      </c>
      <c r="D535" s="29"/>
      <c r="E535" s="29"/>
      <c r="F535" s="29"/>
      <c r="G535" s="29"/>
      <c r="H535" s="29"/>
      <c r="I535" s="29"/>
      <c r="J535" s="29"/>
      <c r="K535" s="90"/>
    </row>
    <row r="536" spans="1:255" ht="13.5" thickBot="1" x14ac:dyDescent="0.25">
      <c r="A536" s="107"/>
      <c r="B536" s="108"/>
      <c r="C536" s="108" t="s">
        <v>417</v>
      </c>
      <c r="D536" s="108"/>
      <c r="E536" s="108"/>
      <c r="F536" s="108"/>
      <c r="G536" s="108"/>
      <c r="H536" s="221">
        <v>19857.5</v>
      </c>
      <c r="I536" s="222"/>
      <c r="J536" s="221">
        <v>121726.5</v>
      </c>
      <c r="K536" s="223"/>
      <c r="L536" s="95"/>
      <c r="M536" s="95"/>
      <c r="N536" s="95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E536" s="20"/>
      <c r="DF536" s="20"/>
      <c r="DG536" s="20"/>
      <c r="DH536" s="20"/>
      <c r="DI536" s="20"/>
      <c r="DJ536" s="20"/>
      <c r="DK536" s="20"/>
      <c r="DL536" s="20"/>
      <c r="DM536" s="20"/>
      <c r="DN536" s="20"/>
      <c r="DO536" s="20"/>
      <c r="DP536" s="20"/>
      <c r="DQ536" s="20"/>
      <c r="DR536" s="20"/>
      <c r="DS536" s="20"/>
      <c r="DT536" s="20"/>
      <c r="DU536" s="20"/>
      <c r="DV536" s="20"/>
      <c r="DW536" s="20"/>
      <c r="DX536" s="20"/>
      <c r="DY536" s="20"/>
      <c r="DZ536" s="20"/>
      <c r="EA536" s="20"/>
      <c r="EB536" s="20"/>
      <c r="EC536" s="20"/>
      <c r="ED536" s="20"/>
      <c r="EE536" s="20"/>
      <c r="EF536" s="20"/>
      <c r="EG536" s="20"/>
      <c r="EH536" s="20"/>
      <c r="EI536" s="20"/>
      <c r="EJ536" s="20"/>
      <c r="EK536" s="20"/>
      <c r="EL536" s="20"/>
      <c r="EM536" s="20"/>
      <c r="EN536" s="20"/>
      <c r="EO536" s="20"/>
      <c r="EP536" s="20"/>
      <c r="EQ536" s="20"/>
      <c r="ER536" s="20"/>
      <c r="ES536" s="20"/>
      <c r="ET536" s="20"/>
      <c r="EU536" s="20"/>
      <c r="EV536" s="20"/>
      <c r="EW536" s="20"/>
      <c r="EX536" s="20"/>
      <c r="EY536" s="20"/>
      <c r="EZ536" s="20"/>
      <c r="FA536" s="20"/>
      <c r="FB536" s="20"/>
      <c r="FC536" s="20"/>
      <c r="FD536" s="20"/>
      <c r="FE536" s="20"/>
      <c r="FF536" s="20"/>
      <c r="FG536" s="20"/>
      <c r="FH536" s="20"/>
      <c r="FI536" s="20"/>
      <c r="FJ536" s="20"/>
      <c r="FK536" s="20"/>
      <c r="FL536" s="20"/>
      <c r="FM536" s="20"/>
      <c r="FN536" s="20"/>
      <c r="FO536" s="20"/>
      <c r="FP536" s="20"/>
      <c r="FQ536" s="20"/>
      <c r="FR536" s="20"/>
      <c r="FS536" s="20"/>
      <c r="FT536" s="20"/>
      <c r="FU536" s="20"/>
      <c r="FV536" s="20"/>
      <c r="FW536" s="20"/>
      <c r="FX536" s="20"/>
      <c r="FY536" s="20"/>
      <c r="FZ536" s="20"/>
      <c r="GA536" s="20"/>
      <c r="GB536" s="20"/>
      <c r="GC536" s="20"/>
      <c r="GD536" s="20"/>
      <c r="GE536" s="20"/>
      <c r="GF536" s="20"/>
      <c r="GG536" s="20"/>
      <c r="GH536" s="20"/>
      <c r="GI536" s="20"/>
      <c r="GJ536" s="20"/>
      <c r="GK536" s="20"/>
      <c r="GL536" s="20"/>
      <c r="GM536" s="20"/>
      <c r="GN536" s="20"/>
      <c r="GO536" s="20"/>
      <c r="GP536" s="20"/>
      <c r="GQ536" s="20"/>
      <c r="GR536" s="20"/>
      <c r="GS536" s="20"/>
      <c r="GT536" s="20"/>
      <c r="GU536" s="20"/>
      <c r="GV536" s="20"/>
      <c r="GW536" s="20"/>
      <c r="GX536" s="20"/>
      <c r="GY536" s="20"/>
      <c r="GZ536" s="20"/>
      <c r="HA536" s="20"/>
      <c r="HB536" s="20"/>
      <c r="HC536" s="20"/>
      <c r="HD536" s="20"/>
      <c r="HE536" s="20"/>
      <c r="HF536" s="20"/>
      <c r="HG536" s="20"/>
      <c r="HH536" s="20"/>
      <c r="HI536" s="20"/>
      <c r="HJ536" s="20"/>
      <c r="HK536" s="20"/>
      <c r="HL536" s="20"/>
      <c r="HM536" s="20"/>
      <c r="HN536" s="20"/>
      <c r="HO536" s="20"/>
      <c r="HP536" s="20"/>
      <c r="HQ536" s="20"/>
      <c r="HR536" s="20"/>
      <c r="HS536" s="20"/>
      <c r="HT536" s="20"/>
      <c r="HU536" s="20"/>
      <c r="HV536" s="20"/>
      <c r="HW536" s="20"/>
      <c r="HX536" s="20"/>
      <c r="HY536" s="20"/>
      <c r="HZ536" s="20"/>
      <c r="IA536" s="20"/>
      <c r="IB536" s="20"/>
      <c r="IC536" s="20"/>
      <c r="ID536" s="20"/>
      <c r="IE536" s="20"/>
      <c r="IF536" s="20"/>
      <c r="IG536" s="20"/>
      <c r="IH536" s="20"/>
      <c r="II536" s="20"/>
      <c r="IJ536" s="20"/>
      <c r="IK536" s="20"/>
      <c r="IL536" s="20"/>
      <c r="IM536" s="20"/>
      <c r="IN536" s="20"/>
      <c r="IO536" s="20"/>
      <c r="IP536" s="20"/>
      <c r="IQ536" s="20"/>
      <c r="IR536" s="20"/>
      <c r="IS536" s="20"/>
      <c r="IT536" s="20"/>
      <c r="IU536" s="20"/>
    </row>
    <row r="537" spans="1:255" x14ac:dyDescent="0.2">
      <c r="A537" s="106"/>
      <c r="B537" s="105"/>
      <c r="C537" s="105" t="s">
        <v>418</v>
      </c>
      <c r="D537" s="105"/>
      <c r="E537" s="105"/>
      <c r="F537" s="105"/>
      <c r="G537" s="105"/>
      <c r="H537" s="224">
        <v>23995.38</v>
      </c>
      <c r="I537" s="225"/>
      <c r="J537" s="224">
        <v>253268.44999999998</v>
      </c>
      <c r="K537" s="226"/>
      <c r="O537" s="20"/>
      <c r="P537" s="20"/>
      <c r="Q537" s="20"/>
      <c r="R537" s="20">
        <v>23995.38</v>
      </c>
      <c r="S537" s="20">
        <v>253268.44999999998</v>
      </c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E537" s="20"/>
      <c r="DF537" s="20"/>
      <c r="DG537" s="20"/>
      <c r="DH537" s="20"/>
      <c r="DI537" s="20"/>
      <c r="DJ537" s="20"/>
      <c r="DK537" s="20"/>
      <c r="DL537" s="20"/>
      <c r="DM537" s="20"/>
      <c r="DN537" s="20"/>
      <c r="DO537" s="20"/>
      <c r="DP537" s="20"/>
      <c r="DQ537" s="20"/>
      <c r="DR537" s="20"/>
      <c r="DS537" s="20"/>
      <c r="DT537" s="20"/>
      <c r="DU537" s="20"/>
      <c r="DV537" s="20"/>
      <c r="DW537" s="20"/>
      <c r="DX537" s="20"/>
      <c r="DY537" s="20"/>
      <c r="DZ537" s="20"/>
      <c r="EA537" s="20"/>
      <c r="EB537" s="20"/>
      <c r="EC537" s="20"/>
      <c r="ED537" s="20"/>
      <c r="EE537" s="20"/>
      <c r="EF537" s="20"/>
      <c r="EG537" s="20"/>
      <c r="EH537" s="20"/>
      <c r="EI537" s="20"/>
      <c r="EJ537" s="20"/>
      <c r="EK537" s="20"/>
      <c r="EL537" s="20"/>
      <c r="EM537" s="20"/>
      <c r="EN537" s="20"/>
      <c r="EO537" s="20"/>
      <c r="EP537" s="20"/>
      <c r="EQ537" s="20"/>
      <c r="ER537" s="20"/>
      <c r="ES537" s="20"/>
      <c r="ET537" s="20"/>
      <c r="EU537" s="20"/>
      <c r="EV537" s="20"/>
      <c r="EW537" s="20"/>
      <c r="EX537" s="20"/>
      <c r="EY537" s="20"/>
      <c r="EZ537" s="20"/>
      <c r="FA537" s="20"/>
      <c r="FB537" s="20"/>
      <c r="FC537" s="20"/>
      <c r="FD537" s="20"/>
      <c r="FE537" s="20"/>
      <c r="FF537" s="20"/>
      <c r="FG537" s="20"/>
      <c r="FH537" s="20"/>
      <c r="FI537" s="20"/>
      <c r="FJ537" s="20"/>
      <c r="FK537" s="20"/>
      <c r="FL537" s="20"/>
      <c r="FM537" s="20"/>
      <c r="FN537" s="20"/>
      <c r="FO537" s="20"/>
      <c r="FP537" s="20"/>
      <c r="FQ537" s="20"/>
      <c r="FR537" s="20"/>
      <c r="FS537" s="20"/>
      <c r="FT537" s="20"/>
      <c r="FU537" s="20"/>
      <c r="FV537" s="20"/>
      <c r="FW537" s="20"/>
      <c r="FX537" s="20"/>
      <c r="FY537" s="20"/>
      <c r="FZ537" s="20"/>
      <c r="GA537" s="20"/>
      <c r="GB537" s="20"/>
      <c r="GC537" s="20"/>
      <c r="GD537" s="20"/>
      <c r="GE537" s="20"/>
      <c r="GF537" s="20"/>
      <c r="GG537" s="20"/>
      <c r="GH537" s="20"/>
      <c r="GI537" s="20"/>
      <c r="GJ537" s="20"/>
      <c r="GK537" s="20"/>
      <c r="GL537" s="20"/>
      <c r="GM537" s="20"/>
      <c r="GN537" s="20"/>
      <c r="GO537" s="20"/>
      <c r="GP537" s="20"/>
      <c r="GQ537" s="20"/>
      <c r="GR537" s="20"/>
      <c r="GS537" s="20"/>
      <c r="GT537" s="20"/>
      <c r="GU537" s="20"/>
      <c r="GV537" s="20"/>
      <c r="GW537" s="20"/>
      <c r="GX537" s="20"/>
      <c r="GY537" s="20"/>
      <c r="GZ537" s="20"/>
      <c r="HA537" s="20">
        <v>23995.38</v>
      </c>
      <c r="HB537" s="20"/>
      <c r="HC537" s="20"/>
      <c r="HD537" s="20"/>
      <c r="HE537" s="20"/>
      <c r="HF537" s="20"/>
      <c r="HG537" s="20"/>
      <c r="HH537" s="20"/>
      <c r="HI537" s="20"/>
      <c r="HJ537" s="20"/>
      <c r="HK537" s="20"/>
      <c r="HL537" s="20"/>
      <c r="HM537" s="20"/>
      <c r="HN537" s="20"/>
      <c r="HO537" s="20"/>
      <c r="HP537" s="20"/>
      <c r="HQ537" s="20"/>
      <c r="HR537" s="20"/>
      <c r="HS537" s="20"/>
      <c r="HT537" s="20"/>
      <c r="HU537" s="20"/>
      <c r="HV537" s="20"/>
      <c r="HW537" s="20"/>
      <c r="HX537" s="20"/>
      <c r="HY537" s="20"/>
      <c r="HZ537" s="20"/>
      <c r="IA537" s="20"/>
      <c r="IB537" s="20"/>
      <c r="IC537" s="20"/>
      <c r="ID537" s="20"/>
      <c r="IE537" s="20"/>
      <c r="IF537" s="20"/>
      <c r="IG537" s="20"/>
      <c r="IH537" s="20"/>
      <c r="II537" s="20"/>
      <c r="IJ537" s="20"/>
      <c r="IK537" s="20"/>
      <c r="IL537" s="20"/>
      <c r="IM537" s="20"/>
      <c r="IN537" s="20"/>
      <c r="IO537" s="20"/>
      <c r="IP537" s="20"/>
      <c r="IQ537" s="20"/>
      <c r="IR537" s="20"/>
      <c r="IS537" s="20"/>
      <c r="IT537" s="20"/>
      <c r="IU537" s="20"/>
    </row>
    <row r="538" spans="1:255" x14ac:dyDescent="0.2">
      <c r="A538" s="70"/>
      <c r="B538" s="69"/>
      <c r="C538" s="69"/>
      <c r="D538" s="69"/>
      <c r="E538" s="69"/>
      <c r="F538" s="69"/>
      <c r="G538" s="69"/>
      <c r="H538" s="218"/>
      <c r="I538" s="219"/>
      <c r="J538" s="218"/>
      <c r="K538" s="220"/>
    </row>
    <row r="539" spans="1:255" ht="24" x14ac:dyDescent="0.2">
      <c r="A539" s="109">
        <v>16</v>
      </c>
      <c r="B539" s="116" t="s">
        <v>21</v>
      </c>
      <c r="C539" s="110" t="s">
        <v>404</v>
      </c>
      <c r="D539" s="111" t="s">
        <v>23</v>
      </c>
      <c r="E539" s="112">
        <v>25</v>
      </c>
      <c r="F539" s="113">
        <v>43.76</v>
      </c>
      <c r="G539" s="117" t="s">
        <v>6</v>
      </c>
      <c r="H539" s="113"/>
      <c r="I539" s="114">
        <v>2904.88</v>
      </c>
      <c r="J539" s="92"/>
      <c r="K539" s="115">
        <v>93496.19</v>
      </c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E539" s="20"/>
      <c r="DF539" s="20"/>
      <c r="DG539" s="20"/>
      <c r="DH539" s="20"/>
      <c r="DI539" s="20"/>
      <c r="DJ539" s="20"/>
      <c r="DK539" s="20"/>
      <c r="DL539" s="20"/>
      <c r="DM539" s="20"/>
      <c r="DN539" s="20"/>
      <c r="DO539" s="20"/>
      <c r="DP539" s="20"/>
      <c r="DQ539" s="20"/>
      <c r="DR539" s="20"/>
      <c r="DS539" s="20"/>
      <c r="DT539" s="20"/>
      <c r="DU539" s="20"/>
      <c r="DV539" s="20"/>
      <c r="DW539" s="20"/>
      <c r="DX539" s="20"/>
      <c r="DY539" s="20"/>
      <c r="DZ539" s="20"/>
      <c r="EA539" s="20"/>
      <c r="EB539" s="20"/>
      <c r="EC539" s="20"/>
      <c r="ED539" s="20"/>
      <c r="EE539" s="20"/>
      <c r="EF539" s="20"/>
      <c r="EG539" s="20"/>
      <c r="EH539" s="20"/>
      <c r="EI539" s="20"/>
      <c r="EJ539" s="20"/>
      <c r="EK539" s="20"/>
      <c r="EL539" s="20"/>
      <c r="EM539" s="20"/>
      <c r="EN539" s="20"/>
      <c r="EO539" s="20"/>
      <c r="EP539" s="20"/>
      <c r="EQ539" s="20"/>
      <c r="ER539" s="20"/>
      <c r="ES539" s="20"/>
      <c r="ET539" s="20"/>
      <c r="EU539" s="20"/>
      <c r="EV539" s="20"/>
      <c r="EW539" s="20"/>
      <c r="EX539" s="20"/>
      <c r="EY539" s="20"/>
      <c r="EZ539" s="20"/>
      <c r="FA539" s="20"/>
      <c r="FB539" s="20"/>
      <c r="FC539" s="20"/>
      <c r="FD539" s="20"/>
      <c r="FE539" s="20"/>
      <c r="FF539" s="20"/>
      <c r="FG539" s="20"/>
      <c r="FH539" s="20"/>
      <c r="FI539" s="20"/>
      <c r="FJ539" s="20"/>
      <c r="FK539" s="20"/>
      <c r="FL539" s="20"/>
      <c r="FM539" s="20"/>
      <c r="FN539" s="20"/>
      <c r="FO539" s="20"/>
      <c r="FP539" s="20"/>
      <c r="FQ539" s="20"/>
      <c r="FR539" s="20"/>
      <c r="FS539" s="20"/>
      <c r="FT539" s="20"/>
      <c r="FU539" s="20"/>
      <c r="FV539" s="20"/>
      <c r="FW539" s="20"/>
      <c r="FX539" s="20"/>
      <c r="FY539" s="20"/>
      <c r="FZ539" s="20"/>
      <c r="GA539" s="20"/>
      <c r="GB539" s="20"/>
      <c r="GC539" s="20"/>
      <c r="GD539" s="20"/>
      <c r="GE539" s="20"/>
      <c r="GF539" s="20"/>
      <c r="GG539" s="20"/>
      <c r="GH539" s="20"/>
      <c r="GI539" s="20"/>
      <c r="GJ539" s="20"/>
      <c r="GK539" s="20"/>
      <c r="GL539" s="20"/>
      <c r="GM539" s="20"/>
      <c r="GN539" s="20"/>
      <c r="GO539" s="20"/>
      <c r="GP539" s="20"/>
      <c r="GQ539" s="20"/>
      <c r="GR539" s="20"/>
      <c r="GS539" s="20"/>
      <c r="GT539" s="20"/>
      <c r="GU539" s="20"/>
      <c r="GV539" s="20"/>
      <c r="GW539" s="20"/>
      <c r="GX539" s="20"/>
      <c r="GY539" s="20"/>
      <c r="GZ539" s="20"/>
      <c r="HA539" s="20"/>
      <c r="HB539" s="20"/>
      <c r="HC539" s="20"/>
      <c r="HD539" s="20"/>
      <c r="HE539" s="20"/>
      <c r="HF539" s="20"/>
      <c r="HG539" s="20"/>
      <c r="HH539" s="20"/>
      <c r="HI539" s="20"/>
      <c r="HJ539" s="20"/>
      <c r="HK539" s="20"/>
      <c r="HL539" s="20"/>
      <c r="HM539" s="20"/>
      <c r="HN539" s="20"/>
      <c r="HO539" s="20"/>
      <c r="HP539" s="20"/>
      <c r="HQ539" s="20"/>
      <c r="HR539" s="20"/>
      <c r="HS539" s="20"/>
      <c r="HT539" s="20"/>
      <c r="HU539" s="20"/>
      <c r="HV539" s="20"/>
      <c r="HW539" s="20"/>
      <c r="HX539" s="20"/>
      <c r="HY539" s="20"/>
      <c r="HZ539" s="20"/>
      <c r="IA539" s="20"/>
      <c r="IB539" s="20"/>
      <c r="IC539" s="20"/>
      <c r="ID539" s="20"/>
      <c r="IE539" s="20"/>
      <c r="IF539" s="20"/>
      <c r="IG539" s="20"/>
      <c r="IH539" s="20"/>
      <c r="II539" s="20"/>
      <c r="IJ539" s="20"/>
      <c r="IK539" s="20"/>
      <c r="IL539" s="20"/>
      <c r="IM539" s="20"/>
      <c r="IN539" s="20"/>
      <c r="IO539" s="20"/>
      <c r="IP539" s="20"/>
      <c r="IQ539" s="20"/>
      <c r="IR539" s="20"/>
      <c r="IS539" s="20"/>
      <c r="IT539" s="20"/>
      <c r="IU539" s="20"/>
    </row>
    <row r="540" spans="1:255" x14ac:dyDescent="0.2">
      <c r="A540" s="60"/>
      <c r="B540" s="61"/>
      <c r="C540" s="61" t="s">
        <v>405</v>
      </c>
      <c r="D540" s="62"/>
      <c r="E540" s="63"/>
      <c r="F540" s="64">
        <v>35.11</v>
      </c>
      <c r="G540" s="65" t="s">
        <v>26</v>
      </c>
      <c r="H540" s="64">
        <v>36.869999999999997</v>
      </c>
      <c r="I540" s="64">
        <v>921.75</v>
      </c>
      <c r="J540" s="66">
        <v>33.39</v>
      </c>
      <c r="K540" s="67">
        <v>30777.23</v>
      </c>
      <c r="O540" s="20"/>
      <c r="P540" s="20"/>
      <c r="Q540" s="20"/>
      <c r="R540" s="20"/>
      <c r="S540" s="20"/>
      <c r="T540" s="20">
        <v>921.75</v>
      </c>
      <c r="U540" s="20">
        <v>30777.23</v>
      </c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>
        <v>1</v>
      </c>
      <c r="CW540" s="20"/>
      <c r="CX540" s="20"/>
      <c r="CY540" s="20"/>
      <c r="CZ540" s="20"/>
      <c r="DA540" s="20"/>
      <c r="DB540" s="20"/>
      <c r="DC540" s="20"/>
      <c r="DD540" s="20"/>
      <c r="DE540" s="20"/>
      <c r="DF540" s="20"/>
      <c r="DG540" s="20">
        <v>30777.23</v>
      </c>
      <c r="DH540" s="20">
        <v>1</v>
      </c>
      <c r="DI540" s="20"/>
      <c r="DJ540" s="20"/>
      <c r="DK540" s="20"/>
      <c r="DL540" s="20"/>
      <c r="DM540" s="20"/>
      <c r="DN540" s="20"/>
      <c r="DO540" s="20"/>
      <c r="DP540" s="20"/>
      <c r="DQ540" s="20">
        <v>921.75</v>
      </c>
      <c r="DR540" s="20"/>
      <c r="DS540" s="20">
        <v>30777.23</v>
      </c>
      <c r="DT540" s="20"/>
      <c r="DU540" s="20"/>
      <c r="DV540" s="20"/>
      <c r="DW540" s="20"/>
      <c r="DX540" s="20"/>
      <c r="DY540" s="20"/>
      <c r="DZ540" s="20"/>
      <c r="EA540" s="20"/>
      <c r="EB540" s="20"/>
      <c r="EC540" s="20"/>
      <c r="ED540" s="20"/>
      <c r="EE540" s="20"/>
      <c r="EF540" s="20"/>
      <c r="EG540" s="20"/>
      <c r="EH540" s="20"/>
      <c r="EI540" s="20"/>
      <c r="EJ540" s="20"/>
      <c r="EK540" s="20"/>
      <c r="EL540" s="20"/>
      <c r="EM540" s="20"/>
      <c r="EN540" s="20"/>
      <c r="EO540" s="20"/>
      <c r="EP540" s="20"/>
      <c r="EQ540" s="20"/>
      <c r="ER540" s="20"/>
      <c r="ES540" s="20"/>
      <c r="ET540" s="20"/>
      <c r="EU540" s="20"/>
      <c r="EV540" s="20"/>
      <c r="EW540" s="20"/>
      <c r="EX540" s="20"/>
      <c r="EY540" s="20"/>
      <c r="EZ540" s="20"/>
      <c r="FA540" s="20"/>
      <c r="FB540" s="20"/>
      <c r="FC540" s="20"/>
      <c r="FD540" s="20"/>
      <c r="FE540" s="20"/>
      <c r="FF540" s="20"/>
      <c r="FG540" s="20"/>
      <c r="FH540" s="20"/>
      <c r="FI540" s="20"/>
      <c r="FJ540" s="20"/>
      <c r="FK540" s="20"/>
      <c r="FL540" s="20"/>
      <c r="FM540" s="20"/>
      <c r="FN540" s="20"/>
      <c r="FO540" s="20"/>
      <c r="FP540" s="20"/>
      <c r="FQ540" s="20"/>
      <c r="FR540" s="20"/>
      <c r="FS540" s="20"/>
      <c r="FT540" s="20"/>
      <c r="FU540" s="20"/>
      <c r="FV540" s="20"/>
      <c r="FW540" s="20"/>
      <c r="FX540" s="20"/>
      <c r="FY540" s="20"/>
      <c r="FZ540" s="20"/>
      <c r="GA540" s="20"/>
      <c r="GB540" s="20"/>
      <c r="GC540" s="20"/>
      <c r="GD540" s="20"/>
      <c r="GE540" s="20"/>
      <c r="GF540" s="20"/>
      <c r="GG540" s="20"/>
      <c r="GH540" s="20"/>
      <c r="GI540" s="20"/>
      <c r="GJ540" s="20">
        <v>921.75</v>
      </c>
      <c r="GK540" s="20">
        <v>921.75</v>
      </c>
      <c r="GL540" s="20"/>
      <c r="GM540" s="20"/>
      <c r="GN540" s="20"/>
      <c r="GO540" s="20"/>
      <c r="GP540" s="20"/>
      <c r="GQ540" s="20"/>
      <c r="GR540" s="20"/>
      <c r="GS540" s="20"/>
      <c r="GT540" s="20"/>
      <c r="GU540" s="20"/>
      <c r="GV540" s="20"/>
      <c r="GW540" s="20"/>
      <c r="GX540" s="20"/>
      <c r="GY540" s="20"/>
      <c r="GZ540" s="20"/>
      <c r="HA540" s="20"/>
      <c r="HB540" s="20">
        <v>921.75</v>
      </c>
      <c r="HC540" s="20"/>
      <c r="HD540" s="20"/>
      <c r="HE540" s="20"/>
      <c r="HF540" s="20">
        <v>921.75</v>
      </c>
      <c r="HG540" s="20"/>
      <c r="HH540" s="20"/>
      <c r="HI540" s="20"/>
      <c r="HJ540" s="20"/>
      <c r="HK540" s="20"/>
      <c r="HL540" s="20">
        <v>921.75</v>
      </c>
      <c r="HM540" s="20"/>
      <c r="HN540" s="20">
        <v>921.75</v>
      </c>
      <c r="HO540" s="20"/>
      <c r="HP540" s="20"/>
      <c r="HQ540" s="20"/>
      <c r="HR540" s="20"/>
      <c r="HS540" s="20"/>
      <c r="HT540" s="20"/>
      <c r="HU540" s="20"/>
      <c r="HV540" s="20"/>
      <c r="HW540" s="20"/>
      <c r="HX540" s="20">
        <v>921.75</v>
      </c>
      <c r="HY540" s="20"/>
      <c r="HZ540" s="20"/>
      <c r="IA540" s="20"/>
      <c r="IB540" s="20"/>
      <c r="IC540" s="20"/>
      <c r="ID540" s="20"/>
      <c r="IE540" s="20"/>
      <c r="IF540" s="20"/>
      <c r="IG540" s="20"/>
      <c r="IH540" s="20"/>
      <c r="II540" s="20"/>
      <c r="IJ540" s="20"/>
      <c r="IK540" s="20"/>
      <c r="IL540" s="20"/>
      <c r="IM540" s="20"/>
      <c r="IN540" s="20"/>
      <c r="IO540" s="20"/>
      <c r="IP540" s="20"/>
      <c r="IQ540" s="20"/>
      <c r="IR540" s="20"/>
      <c r="IS540" s="20"/>
      <c r="IT540" s="20"/>
      <c r="IU540" s="20"/>
    </row>
    <row r="541" spans="1:255" x14ac:dyDescent="0.2">
      <c r="A541" s="71"/>
      <c r="B541" s="72"/>
      <c r="C541" s="72" t="s">
        <v>406</v>
      </c>
      <c r="D541" s="73"/>
      <c r="E541" s="74"/>
      <c r="F541" s="75">
        <v>6.62</v>
      </c>
      <c r="G541" s="76" t="s">
        <v>26</v>
      </c>
      <c r="H541" s="75">
        <v>6.95</v>
      </c>
      <c r="I541" s="75">
        <v>173.75</v>
      </c>
      <c r="J541" s="77">
        <v>13.26</v>
      </c>
      <c r="K541" s="78">
        <v>2303.9299999999998</v>
      </c>
      <c r="O541" s="20"/>
      <c r="P541" s="20"/>
      <c r="Q541" s="20"/>
      <c r="R541" s="20"/>
      <c r="S541" s="20"/>
      <c r="T541" s="20">
        <v>173.75</v>
      </c>
      <c r="U541" s="20">
        <v>2303.9299999999998</v>
      </c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>
        <v>1</v>
      </c>
      <c r="CW541" s="20"/>
      <c r="CX541" s="20"/>
      <c r="CY541" s="20"/>
      <c r="CZ541" s="20"/>
      <c r="DA541" s="20"/>
      <c r="DB541" s="20"/>
      <c r="DC541" s="20"/>
      <c r="DD541" s="20"/>
      <c r="DE541" s="20"/>
      <c r="DF541" s="20"/>
      <c r="DG541" s="20"/>
      <c r="DH541" s="20"/>
      <c r="DI541" s="20"/>
      <c r="DJ541" s="20"/>
      <c r="DK541" s="20"/>
      <c r="DL541" s="20"/>
      <c r="DM541" s="20"/>
      <c r="DN541" s="20"/>
      <c r="DO541" s="20"/>
      <c r="DP541" s="20"/>
      <c r="DQ541" s="20">
        <v>173.75</v>
      </c>
      <c r="DR541" s="20"/>
      <c r="DS541" s="20">
        <v>2303.9299999999998</v>
      </c>
      <c r="DT541" s="20"/>
      <c r="DU541" s="20"/>
      <c r="DV541" s="20"/>
      <c r="DW541" s="20"/>
      <c r="DX541" s="20"/>
      <c r="DY541" s="20"/>
      <c r="DZ541" s="20"/>
      <c r="EA541" s="20"/>
      <c r="EB541" s="20"/>
      <c r="EC541" s="20"/>
      <c r="ED541" s="20"/>
      <c r="EE541" s="20"/>
      <c r="EF541" s="20"/>
      <c r="EG541" s="20"/>
      <c r="EH541" s="20"/>
      <c r="EI541" s="20"/>
      <c r="EJ541" s="20"/>
      <c r="EK541" s="20"/>
      <c r="EL541" s="20"/>
      <c r="EM541" s="20"/>
      <c r="EN541" s="20"/>
      <c r="EO541" s="20"/>
      <c r="EP541" s="20"/>
      <c r="EQ541" s="20"/>
      <c r="ER541" s="20"/>
      <c r="ES541" s="20"/>
      <c r="ET541" s="20"/>
      <c r="EU541" s="20"/>
      <c r="EV541" s="20"/>
      <c r="EW541" s="20"/>
      <c r="EX541" s="20"/>
      <c r="EY541" s="20"/>
      <c r="EZ541" s="20"/>
      <c r="FA541" s="20"/>
      <c r="FB541" s="20"/>
      <c r="FC541" s="20"/>
      <c r="FD541" s="20"/>
      <c r="FE541" s="20"/>
      <c r="FF541" s="20"/>
      <c r="FG541" s="20"/>
      <c r="FH541" s="20"/>
      <c r="FI541" s="20"/>
      <c r="FJ541" s="20"/>
      <c r="FK541" s="20"/>
      <c r="FL541" s="20"/>
      <c r="FM541" s="20"/>
      <c r="FN541" s="20"/>
      <c r="FO541" s="20"/>
      <c r="FP541" s="20"/>
      <c r="FQ541" s="20"/>
      <c r="FR541" s="20"/>
      <c r="FS541" s="20"/>
      <c r="FT541" s="20"/>
      <c r="FU541" s="20"/>
      <c r="FV541" s="20"/>
      <c r="FW541" s="20"/>
      <c r="FX541" s="20"/>
      <c r="FY541" s="20"/>
      <c r="FZ541" s="20"/>
      <c r="GA541" s="20"/>
      <c r="GB541" s="20"/>
      <c r="GC541" s="20"/>
      <c r="GD541" s="20"/>
      <c r="GE541" s="20"/>
      <c r="GF541" s="20"/>
      <c r="GG541" s="20"/>
      <c r="GH541" s="20"/>
      <c r="GI541" s="20"/>
      <c r="GJ541" s="20">
        <v>173.75</v>
      </c>
      <c r="GK541" s="20"/>
      <c r="GL541" s="20">
        <v>173.75</v>
      </c>
      <c r="GM541" s="20"/>
      <c r="GN541" s="20"/>
      <c r="GO541" s="20"/>
      <c r="GP541" s="20"/>
      <c r="GQ541" s="20"/>
      <c r="GR541" s="20"/>
      <c r="GS541" s="20"/>
      <c r="GT541" s="20"/>
      <c r="GU541" s="20"/>
      <c r="GV541" s="20"/>
      <c r="GW541" s="20"/>
      <c r="GX541" s="20"/>
      <c r="GY541" s="20"/>
      <c r="GZ541" s="20"/>
      <c r="HA541" s="20"/>
      <c r="HB541" s="20">
        <v>173.75</v>
      </c>
      <c r="HC541" s="20"/>
      <c r="HD541" s="20"/>
      <c r="HE541" s="20"/>
      <c r="HF541" s="20">
        <v>173.75</v>
      </c>
      <c r="HG541" s="20"/>
      <c r="HH541" s="20"/>
      <c r="HI541" s="20"/>
      <c r="HJ541" s="20"/>
      <c r="HK541" s="20"/>
      <c r="HL541" s="20">
        <v>173.75</v>
      </c>
      <c r="HM541" s="20"/>
      <c r="HN541" s="20">
        <v>173.75</v>
      </c>
      <c r="HO541" s="20"/>
      <c r="HP541" s="20"/>
      <c r="HQ541" s="20"/>
      <c r="HR541" s="20"/>
      <c r="HS541" s="20"/>
      <c r="HT541" s="20"/>
      <c r="HU541" s="20"/>
      <c r="HV541" s="20"/>
      <c r="HW541" s="20"/>
      <c r="HX541" s="20"/>
      <c r="HY541" s="20"/>
      <c r="HZ541" s="20"/>
      <c r="IA541" s="20"/>
      <c r="IB541" s="20"/>
      <c r="IC541" s="20"/>
      <c r="ID541" s="20"/>
      <c r="IE541" s="20"/>
      <c r="IF541" s="20"/>
      <c r="IG541" s="20"/>
      <c r="IH541" s="20"/>
      <c r="II541" s="20"/>
      <c r="IJ541" s="20"/>
      <c r="IK541" s="20"/>
      <c r="IL541" s="20"/>
      <c r="IM541" s="20"/>
      <c r="IN541" s="20"/>
      <c r="IO541" s="20"/>
      <c r="IP541" s="20"/>
      <c r="IQ541" s="20"/>
      <c r="IR541" s="20"/>
      <c r="IS541" s="20"/>
      <c r="IT541" s="20"/>
      <c r="IU541" s="20"/>
    </row>
    <row r="542" spans="1:255" x14ac:dyDescent="0.2">
      <c r="A542" s="71"/>
      <c r="B542" s="72"/>
      <c r="C542" s="72" t="s">
        <v>407</v>
      </c>
      <c r="D542" s="73"/>
      <c r="E542" s="74"/>
      <c r="F542" s="75">
        <v>0.6</v>
      </c>
      <c r="G542" s="76" t="s">
        <v>26</v>
      </c>
      <c r="H542" s="75">
        <v>0.63</v>
      </c>
      <c r="I542" s="75">
        <v>15.75</v>
      </c>
      <c r="J542" s="77">
        <v>33.39</v>
      </c>
      <c r="K542" s="78">
        <v>525.89</v>
      </c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E542" s="20"/>
      <c r="DF542" s="20"/>
      <c r="DG542" s="20"/>
      <c r="DH542" s="20"/>
      <c r="DI542" s="20"/>
      <c r="DJ542" s="20"/>
      <c r="DK542" s="20"/>
      <c r="DL542" s="20"/>
      <c r="DM542" s="20"/>
      <c r="DN542" s="20"/>
      <c r="DO542" s="20"/>
      <c r="DP542" s="20"/>
      <c r="DQ542" s="20"/>
      <c r="DR542" s="20"/>
      <c r="DS542" s="20"/>
      <c r="DT542" s="20"/>
      <c r="DU542" s="20"/>
      <c r="DV542" s="20"/>
      <c r="DW542" s="20"/>
      <c r="DX542" s="20"/>
      <c r="DY542" s="20"/>
      <c r="DZ542" s="20"/>
      <c r="EA542" s="20"/>
      <c r="EB542" s="20"/>
      <c r="EC542" s="20"/>
      <c r="ED542" s="20"/>
      <c r="EE542" s="20"/>
      <c r="EF542" s="20"/>
      <c r="EG542" s="20"/>
      <c r="EH542" s="20"/>
      <c r="EI542" s="20"/>
      <c r="EJ542" s="20"/>
      <c r="EK542" s="20"/>
      <c r="EL542" s="20"/>
      <c r="EM542" s="20"/>
      <c r="EN542" s="20"/>
      <c r="EO542" s="20"/>
      <c r="EP542" s="20"/>
      <c r="EQ542" s="20"/>
      <c r="ER542" s="20"/>
      <c r="ES542" s="20"/>
      <c r="ET542" s="20"/>
      <c r="EU542" s="20"/>
      <c r="EV542" s="20"/>
      <c r="EW542" s="20"/>
      <c r="EX542" s="20"/>
      <c r="EY542" s="20"/>
      <c r="EZ542" s="20"/>
      <c r="FA542" s="20"/>
      <c r="FB542" s="20"/>
      <c r="FC542" s="20"/>
      <c r="FD542" s="20"/>
      <c r="FE542" s="20"/>
      <c r="FF542" s="20"/>
      <c r="FG542" s="20"/>
      <c r="FH542" s="20"/>
      <c r="FI542" s="20"/>
      <c r="FJ542" s="20"/>
      <c r="FK542" s="20"/>
      <c r="FL542" s="20"/>
      <c r="FM542" s="20"/>
      <c r="FN542" s="20"/>
      <c r="FO542" s="20"/>
      <c r="FP542" s="20"/>
      <c r="FQ542" s="20"/>
      <c r="FR542" s="20"/>
      <c r="FS542" s="20"/>
      <c r="FT542" s="20"/>
      <c r="FU542" s="20"/>
      <c r="FV542" s="20"/>
      <c r="FW542" s="20"/>
      <c r="FX542" s="20"/>
      <c r="FY542" s="20"/>
      <c r="FZ542" s="20"/>
      <c r="GA542" s="20"/>
      <c r="GB542" s="20"/>
      <c r="GC542" s="20"/>
      <c r="GD542" s="20"/>
      <c r="GE542" s="20"/>
      <c r="GF542" s="20"/>
      <c r="GG542" s="20"/>
      <c r="GH542" s="20"/>
      <c r="GI542" s="20"/>
      <c r="GJ542" s="20"/>
      <c r="GK542" s="20"/>
      <c r="GL542" s="20"/>
      <c r="GM542" s="20">
        <v>15.75</v>
      </c>
      <c r="GN542" s="20"/>
      <c r="GO542" s="20"/>
      <c r="GP542" s="20"/>
      <c r="GQ542" s="20"/>
      <c r="GR542" s="20"/>
      <c r="GS542" s="20"/>
      <c r="GT542" s="20"/>
      <c r="GU542" s="20"/>
      <c r="GV542" s="20"/>
      <c r="GW542" s="20"/>
      <c r="GX542" s="20"/>
      <c r="GY542" s="20"/>
      <c r="GZ542" s="20"/>
      <c r="HA542" s="20"/>
      <c r="HB542" s="20"/>
      <c r="HC542" s="20"/>
      <c r="HD542" s="20"/>
      <c r="HE542" s="20"/>
      <c r="HF542" s="20"/>
      <c r="HG542" s="20"/>
      <c r="HH542" s="20"/>
      <c r="HI542" s="20"/>
      <c r="HJ542" s="20"/>
      <c r="HK542" s="20"/>
      <c r="HL542" s="20"/>
      <c r="HM542" s="20"/>
      <c r="HN542" s="20"/>
      <c r="HO542" s="20"/>
      <c r="HP542" s="20"/>
      <c r="HQ542" s="20"/>
      <c r="HR542" s="20"/>
      <c r="HS542" s="20"/>
      <c r="HT542" s="20"/>
      <c r="HU542" s="20"/>
      <c r="HV542" s="20"/>
      <c r="HW542" s="20"/>
      <c r="HX542" s="20">
        <v>15.75</v>
      </c>
      <c r="HY542" s="20"/>
      <c r="HZ542" s="20"/>
      <c r="IA542" s="20"/>
      <c r="IB542" s="20"/>
      <c r="IC542" s="20"/>
      <c r="ID542" s="20"/>
      <c r="IE542" s="20"/>
      <c r="IF542" s="20"/>
      <c r="IG542" s="20"/>
      <c r="IH542" s="20"/>
      <c r="II542" s="20"/>
      <c r="IJ542" s="20"/>
      <c r="IK542" s="20"/>
      <c r="IL542" s="20"/>
      <c r="IM542" s="20"/>
      <c r="IN542" s="20"/>
      <c r="IO542" s="20"/>
      <c r="IP542" s="20"/>
      <c r="IQ542" s="20"/>
      <c r="IR542" s="20"/>
      <c r="IS542" s="20"/>
      <c r="IT542" s="20"/>
      <c r="IU542" s="20"/>
    </row>
    <row r="543" spans="1:255" x14ac:dyDescent="0.2">
      <c r="A543" s="71"/>
      <c r="B543" s="72"/>
      <c r="C543" s="72" t="s">
        <v>408</v>
      </c>
      <c r="D543" s="73"/>
      <c r="E543" s="74"/>
      <c r="F543" s="75">
        <v>2.0299999999999998</v>
      </c>
      <c r="G543" s="76"/>
      <c r="H543" s="75">
        <v>2.0299999999999998</v>
      </c>
      <c r="I543" s="75">
        <v>50.75</v>
      </c>
      <c r="J543" s="77">
        <v>9.11</v>
      </c>
      <c r="K543" s="78">
        <v>462.33</v>
      </c>
      <c r="O543" s="20"/>
      <c r="P543" s="20"/>
      <c r="Q543" s="20"/>
      <c r="R543" s="20"/>
      <c r="S543" s="20"/>
      <c r="T543" s="20">
        <v>50.75</v>
      </c>
      <c r="U543" s="20">
        <v>462.33</v>
      </c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>
        <v>1</v>
      </c>
      <c r="CW543" s="20"/>
      <c r="CX543" s="20"/>
      <c r="CY543" s="20"/>
      <c r="CZ543" s="20"/>
      <c r="DA543" s="20"/>
      <c r="DB543" s="20"/>
      <c r="DC543" s="20"/>
      <c r="DD543" s="20"/>
      <c r="DE543" s="20"/>
      <c r="DF543" s="20"/>
      <c r="DG543" s="20"/>
      <c r="DH543" s="20"/>
      <c r="DI543" s="20"/>
      <c r="DJ543" s="20"/>
      <c r="DK543" s="20">
        <v>50.75</v>
      </c>
      <c r="DL543" s="20"/>
      <c r="DM543" s="20">
        <v>462.33</v>
      </c>
      <c r="DN543" s="20"/>
      <c r="DO543" s="20"/>
      <c r="DP543" s="20"/>
      <c r="DQ543" s="20"/>
      <c r="DR543" s="20"/>
      <c r="DS543" s="20"/>
      <c r="DT543" s="20"/>
      <c r="DU543" s="20"/>
      <c r="DV543" s="20"/>
      <c r="DW543" s="20"/>
      <c r="DX543" s="20"/>
      <c r="DY543" s="20"/>
      <c r="DZ543" s="20"/>
      <c r="EA543" s="20"/>
      <c r="EB543" s="20"/>
      <c r="EC543" s="20"/>
      <c r="ED543" s="20"/>
      <c r="EE543" s="20"/>
      <c r="EF543" s="20"/>
      <c r="EG543" s="20"/>
      <c r="EH543" s="20"/>
      <c r="EI543" s="20"/>
      <c r="EJ543" s="20"/>
      <c r="EK543" s="20"/>
      <c r="EL543" s="20"/>
      <c r="EM543" s="20"/>
      <c r="EN543" s="20"/>
      <c r="EO543" s="20"/>
      <c r="EP543" s="20"/>
      <c r="EQ543" s="20"/>
      <c r="ER543" s="20"/>
      <c r="ES543" s="20"/>
      <c r="ET543" s="20"/>
      <c r="EU543" s="20"/>
      <c r="EV543" s="20"/>
      <c r="EW543" s="20"/>
      <c r="EX543" s="20"/>
      <c r="EY543" s="20"/>
      <c r="EZ543" s="20"/>
      <c r="FA543" s="20"/>
      <c r="FB543" s="20"/>
      <c r="FC543" s="20"/>
      <c r="FD543" s="20"/>
      <c r="FE543" s="20"/>
      <c r="FF543" s="20"/>
      <c r="FG543" s="20"/>
      <c r="FH543" s="20"/>
      <c r="FI543" s="20"/>
      <c r="FJ543" s="20"/>
      <c r="FK543" s="20"/>
      <c r="FL543" s="20"/>
      <c r="FM543" s="20"/>
      <c r="FN543" s="20"/>
      <c r="FO543" s="20"/>
      <c r="FP543" s="20"/>
      <c r="FQ543" s="20"/>
      <c r="FR543" s="20"/>
      <c r="FS543" s="20"/>
      <c r="FT543" s="20"/>
      <c r="FU543" s="20"/>
      <c r="FV543" s="20"/>
      <c r="FW543" s="20"/>
      <c r="FX543" s="20"/>
      <c r="FY543" s="20"/>
      <c r="FZ543" s="20"/>
      <c r="GA543" s="20"/>
      <c r="GB543" s="20"/>
      <c r="GC543" s="20"/>
      <c r="GD543" s="20"/>
      <c r="GE543" s="20"/>
      <c r="GF543" s="20"/>
      <c r="GG543" s="20"/>
      <c r="GH543" s="20"/>
      <c r="GI543" s="20"/>
      <c r="GJ543" s="20">
        <v>50.75</v>
      </c>
      <c r="GK543" s="20"/>
      <c r="GL543" s="20"/>
      <c r="GM543" s="20"/>
      <c r="GN543" s="20">
        <v>50.75</v>
      </c>
      <c r="GO543" s="20"/>
      <c r="GP543" s="20">
        <v>50.75</v>
      </c>
      <c r="GQ543" s="20">
        <v>50.75</v>
      </c>
      <c r="GR543" s="20"/>
      <c r="GS543" s="20">
        <v>50.75</v>
      </c>
      <c r="GT543" s="20"/>
      <c r="GU543" s="20"/>
      <c r="GV543" s="20"/>
      <c r="GW543" s="20">
        <v>0</v>
      </c>
      <c r="GX543" s="20">
        <v>0</v>
      </c>
      <c r="GY543" s="20"/>
      <c r="GZ543" s="20"/>
      <c r="HA543" s="20"/>
      <c r="HB543" s="20">
        <v>50.75</v>
      </c>
      <c r="HC543" s="20"/>
      <c r="HD543" s="20"/>
      <c r="HE543" s="20"/>
      <c r="HF543" s="20">
        <v>50.75</v>
      </c>
      <c r="HG543" s="20"/>
      <c r="HH543" s="20"/>
      <c r="HI543" s="20"/>
      <c r="HJ543" s="20"/>
      <c r="HK543" s="20"/>
      <c r="HL543" s="20">
        <v>50.75</v>
      </c>
      <c r="HM543" s="20"/>
      <c r="HN543" s="20">
        <v>50.75</v>
      </c>
      <c r="HO543" s="20"/>
      <c r="HP543" s="20"/>
      <c r="HQ543" s="20"/>
      <c r="HR543" s="20"/>
      <c r="HS543" s="20"/>
      <c r="HT543" s="20"/>
      <c r="HU543" s="20"/>
      <c r="HV543" s="20"/>
      <c r="HW543" s="20"/>
      <c r="HX543" s="20"/>
      <c r="HY543" s="20"/>
      <c r="HZ543" s="20"/>
      <c r="IA543" s="20"/>
      <c r="IB543" s="20"/>
      <c r="IC543" s="20"/>
      <c r="ID543" s="20"/>
      <c r="IE543" s="20"/>
      <c r="IF543" s="20"/>
      <c r="IG543" s="20"/>
      <c r="IH543" s="20"/>
      <c r="II543" s="20"/>
      <c r="IJ543" s="20"/>
      <c r="IK543" s="20"/>
      <c r="IL543" s="20"/>
      <c r="IM543" s="20"/>
      <c r="IN543" s="20"/>
      <c r="IO543" s="20"/>
      <c r="IP543" s="20"/>
      <c r="IQ543" s="20"/>
      <c r="IR543" s="20"/>
      <c r="IS543" s="20"/>
      <c r="IT543" s="20"/>
      <c r="IU543" s="20"/>
    </row>
    <row r="544" spans="1:255" x14ac:dyDescent="0.2">
      <c r="A544" s="79"/>
      <c r="B544" s="80"/>
      <c r="C544" s="80" t="s">
        <v>409</v>
      </c>
      <c r="D544" s="81"/>
      <c r="E544" s="82">
        <v>121</v>
      </c>
      <c r="F544" s="83" t="s">
        <v>410</v>
      </c>
      <c r="G544" s="84"/>
      <c r="H544" s="85">
        <v>45.38</v>
      </c>
      <c r="I544" s="85">
        <v>1134.3800000000001</v>
      </c>
      <c r="J544" s="87">
        <v>1.21</v>
      </c>
      <c r="K544" s="86">
        <v>37876.78</v>
      </c>
      <c r="O544" s="20"/>
      <c r="P544" s="20"/>
      <c r="Q544" s="20"/>
      <c r="R544" s="20"/>
      <c r="S544" s="20"/>
      <c r="T544" s="20">
        <v>1134.3800000000001</v>
      </c>
      <c r="U544" s="20">
        <v>37876.78</v>
      </c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>
        <v>1</v>
      </c>
      <c r="CW544" s="20"/>
      <c r="CX544" s="20"/>
      <c r="CY544" s="20"/>
      <c r="CZ544" s="20"/>
      <c r="DA544" s="20"/>
      <c r="DB544" s="20"/>
      <c r="DC544" s="20"/>
      <c r="DD544" s="20"/>
      <c r="DE544" s="20"/>
      <c r="DF544" s="20"/>
      <c r="DG544" s="20"/>
      <c r="DH544" s="20"/>
      <c r="DI544" s="20"/>
      <c r="DJ544" s="20"/>
      <c r="DK544" s="20"/>
      <c r="DL544" s="20"/>
      <c r="DM544" s="20"/>
      <c r="DN544" s="20"/>
      <c r="DO544" s="20"/>
      <c r="DP544" s="20"/>
      <c r="DQ544" s="20">
        <v>1134.3800000000001</v>
      </c>
      <c r="DR544" s="20"/>
      <c r="DS544" s="20">
        <v>37876.78</v>
      </c>
      <c r="DT544" s="20"/>
      <c r="DU544" s="20"/>
      <c r="DV544" s="20"/>
      <c r="DW544" s="20"/>
      <c r="DX544" s="20"/>
      <c r="DY544" s="20"/>
      <c r="DZ544" s="20"/>
      <c r="EA544" s="20"/>
      <c r="EB544" s="20"/>
      <c r="EC544" s="20"/>
      <c r="ED544" s="20"/>
      <c r="EE544" s="20"/>
      <c r="EF544" s="20"/>
      <c r="EG544" s="20"/>
      <c r="EH544" s="20"/>
      <c r="EI544" s="20"/>
      <c r="EJ544" s="20"/>
      <c r="EK544" s="20"/>
      <c r="EL544" s="20"/>
      <c r="EM544" s="20"/>
      <c r="EN544" s="20"/>
      <c r="EO544" s="20"/>
      <c r="EP544" s="20"/>
      <c r="EQ544" s="20"/>
      <c r="ER544" s="20"/>
      <c r="ES544" s="20"/>
      <c r="ET544" s="20"/>
      <c r="EU544" s="20"/>
      <c r="EV544" s="20"/>
      <c r="EW544" s="20"/>
      <c r="EX544" s="20"/>
      <c r="EY544" s="20"/>
      <c r="EZ544" s="20"/>
      <c r="FA544" s="20"/>
      <c r="FB544" s="20"/>
      <c r="FC544" s="20"/>
      <c r="FD544" s="20"/>
      <c r="FE544" s="20"/>
      <c r="FF544" s="20"/>
      <c r="FG544" s="20"/>
      <c r="FH544" s="20"/>
      <c r="FI544" s="20"/>
      <c r="FJ544" s="20"/>
      <c r="FK544" s="20"/>
      <c r="FL544" s="20"/>
      <c r="FM544" s="20"/>
      <c r="FN544" s="20"/>
      <c r="FO544" s="20"/>
      <c r="FP544" s="20"/>
      <c r="FQ544" s="20"/>
      <c r="FR544" s="20"/>
      <c r="FS544" s="20"/>
      <c r="FT544" s="20"/>
      <c r="FU544" s="20"/>
      <c r="FV544" s="20"/>
      <c r="FW544" s="20"/>
      <c r="FX544" s="20"/>
      <c r="FY544" s="20"/>
      <c r="FZ544" s="20"/>
      <c r="GA544" s="20"/>
      <c r="GB544" s="20"/>
      <c r="GC544" s="20"/>
      <c r="GD544" s="20"/>
      <c r="GE544" s="20"/>
      <c r="GF544" s="20"/>
      <c r="GG544" s="20"/>
      <c r="GH544" s="20"/>
      <c r="GI544" s="20"/>
      <c r="GJ544" s="20"/>
      <c r="GK544" s="20"/>
      <c r="GL544" s="20"/>
      <c r="GM544" s="20"/>
      <c r="GN544" s="20"/>
      <c r="GO544" s="20"/>
      <c r="GP544" s="20"/>
      <c r="GQ544" s="20"/>
      <c r="GR544" s="20"/>
      <c r="GS544" s="20"/>
      <c r="GT544" s="20"/>
      <c r="GU544" s="20"/>
      <c r="GV544" s="20"/>
      <c r="GW544" s="20"/>
      <c r="GX544" s="20"/>
      <c r="GY544" s="20">
        <v>1134.3800000000001</v>
      </c>
      <c r="GZ544" s="20"/>
      <c r="HA544" s="20"/>
      <c r="HB544" s="20">
        <v>1134.3800000000001</v>
      </c>
      <c r="HC544" s="20"/>
      <c r="HD544" s="20"/>
      <c r="HE544" s="20"/>
      <c r="HF544" s="20">
        <v>1134.3800000000001</v>
      </c>
      <c r="HG544" s="20"/>
      <c r="HH544" s="20"/>
      <c r="HI544" s="20"/>
      <c r="HJ544" s="20"/>
      <c r="HK544" s="20"/>
      <c r="HL544" s="20">
        <v>1134.3800000000001</v>
      </c>
      <c r="HM544" s="20"/>
      <c r="HN544" s="20">
        <v>1134.3800000000001</v>
      </c>
      <c r="HO544" s="20"/>
      <c r="HP544" s="20"/>
      <c r="HQ544" s="20"/>
      <c r="HR544" s="20"/>
      <c r="HS544" s="20"/>
      <c r="HT544" s="20"/>
      <c r="HU544" s="20"/>
      <c r="HV544" s="20"/>
      <c r="HW544" s="20"/>
      <c r="HX544" s="20"/>
      <c r="HY544" s="20"/>
      <c r="HZ544" s="20"/>
      <c r="IA544" s="20"/>
      <c r="IB544" s="20"/>
      <c r="IC544" s="20"/>
      <c r="ID544" s="20"/>
      <c r="IE544" s="20"/>
      <c r="IF544" s="20"/>
      <c r="IG544" s="20"/>
      <c r="IH544" s="20"/>
      <c r="II544" s="20"/>
      <c r="IJ544" s="20"/>
      <c r="IK544" s="20"/>
      <c r="IL544" s="20"/>
      <c r="IM544" s="20"/>
      <c r="IN544" s="20"/>
      <c r="IO544" s="20"/>
      <c r="IP544" s="20"/>
      <c r="IQ544" s="20"/>
      <c r="IR544" s="20"/>
      <c r="IS544" s="20"/>
      <c r="IT544" s="20"/>
      <c r="IU544" s="20"/>
    </row>
    <row r="545" spans="1:255" x14ac:dyDescent="0.2">
      <c r="A545" s="79"/>
      <c r="B545" s="80"/>
      <c r="C545" s="80" t="s">
        <v>411</v>
      </c>
      <c r="D545" s="81"/>
      <c r="E545" s="82">
        <v>72</v>
      </c>
      <c r="F545" s="83" t="s">
        <v>410</v>
      </c>
      <c r="G545" s="84"/>
      <c r="H545" s="85">
        <v>27</v>
      </c>
      <c r="I545" s="85">
        <v>675</v>
      </c>
      <c r="J545" s="87">
        <v>0.72</v>
      </c>
      <c r="K545" s="86">
        <v>22538.25</v>
      </c>
      <c r="O545" s="20"/>
      <c r="P545" s="20"/>
      <c r="Q545" s="20"/>
      <c r="R545" s="20"/>
      <c r="S545" s="20"/>
      <c r="T545" s="20">
        <v>675</v>
      </c>
      <c r="U545" s="20">
        <v>22538.25</v>
      </c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>
        <v>1</v>
      </c>
      <c r="CW545" s="20"/>
      <c r="CX545" s="20"/>
      <c r="CY545" s="20"/>
      <c r="CZ545" s="20"/>
      <c r="DA545" s="20"/>
      <c r="DB545" s="20"/>
      <c r="DC545" s="20"/>
      <c r="DD545" s="20"/>
      <c r="DE545" s="20"/>
      <c r="DF545" s="20"/>
      <c r="DG545" s="20"/>
      <c r="DH545" s="20"/>
      <c r="DI545" s="20"/>
      <c r="DJ545" s="20"/>
      <c r="DK545" s="20"/>
      <c r="DL545" s="20"/>
      <c r="DM545" s="20"/>
      <c r="DN545" s="20"/>
      <c r="DO545" s="20"/>
      <c r="DP545" s="20"/>
      <c r="DQ545" s="20">
        <v>675</v>
      </c>
      <c r="DR545" s="20"/>
      <c r="DS545" s="20">
        <v>22538.25</v>
      </c>
      <c r="DT545" s="20"/>
      <c r="DU545" s="20"/>
      <c r="DV545" s="20"/>
      <c r="DW545" s="20"/>
      <c r="DX545" s="20"/>
      <c r="DY545" s="20"/>
      <c r="DZ545" s="20"/>
      <c r="EA545" s="20"/>
      <c r="EB545" s="20"/>
      <c r="EC545" s="20"/>
      <c r="ED545" s="20"/>
      <c r="EE545" s="20"/>
      <c r="EF545" s="20"/>
      <c r="EG545" s="20"/>
      <c r="EH545" s="20"/>
      <c r="EI545" s="20"/>
      <c r="EJ545" s="20"/>
      <c r="EK545" s="20"/>
      <c r="EL545" s="20"/>
      <c r="EM545" s="20"/>
      <c r="EN545" s="20"/>
      <c r="EO545" s="20"/>
      <c r="EP545" s="20"/>
      <c r="EQ545" s="20"/>
      <c r="ER545" s="20"/>
      <c r="ES545" s="20"/>
      <c r="ET545" s="20"/>
      <c r="EU545" s="20"/>
      <c r="EV545" s="20"/>
      <c r="EW545" s="20"/>
      <c r="EX545" s="20"/>
      <c r="EY545" s="20"/>
      <c r="EZ545" s="20"/>
      <c r="FA545" s="20"/>
      <c r="FB545" s="20"/>
      <c r="FC545" s="20"/>
      <c r="FD545" s="20"/>
      <c r="FE545" s="20"/>
      <c r="FF545" s="20"/>
      <c r="FG545" s="20"/>
      <c r="FH545" s="20"/>
      <c r="FI545" s="20"/>
      <c r="FJ545" s="20"/>
      <c r="FK545" s="20"/>
      <c r="FL545" s="20"/>
      <c r="FM545" s="20"/>
      <c r="FN545" s="20"/>
      <c r="FO545" s="20"/>
      <c r="FP545" s="20"/>
      <c r="FQ545" s="20"/>
      <c r="FR545" s="20"/>
      <c r="FS545" s="20"/>
      <c r="FT545" s="20"/>
      <c r="FU545" s="20"/>
      <c r="FV545" s="20"/>
      <c r="FW545" s="20"/>
      <c r="FX545" s="20"/>
      <c r="FY545" s="20"/>
      <c r="FZ545" s="20"/>
      <c r="GA545" s="20"/>
      <c r="GB545" s="20"/>
      <c r="GC545" s="20"/>
      <c r="GD545" s="20"/>
      <c r="GE545" s="20"/>
      <c r="GF545" s="20"/>
      <c r="GG545" s="20"/>
      <c r="GH545" s="20"/>
      <c r="GI545" s="20"/>
      <c r="GJ545" s="20"/>
      <c r="GK545" s="20"/>
      <c r="GL545" s="20"/>
      <c r="GM545" s="20"/>
      <c r="GN545" s="20"/>
      <c r="GO545" s="20"/>
      <c r="GP545" s="20"/>
      <c r="GQ545" s="20"/>
      <c r="GR545" s="20"/>
      <c r="GS545" s="20"/>
      <c r="GT545" s="20"/>
      <c r="GU545" s="20"/>
      <c r="GV545" s="20"/>
      <c r="GW545" s="20"/>
      <c r="GX545" s="20"/>
      <c r="GY545" s="20"/>
      <c r="GZ545" s="20">
        <v>675</v>
      </c>
      <c r="HA545" s="20"/>
      <c r="HB545" s="20">
        <v>675</v>
      </c>
      <c r="HC545" s="20"/>
      <c r="HD545" s="20"/>
      <c r="HE545" s="20"/>
      <c r="HF545" s="20">
        <v>675</v>
      </c>
      <c r="HG545" s="20"/>
      <c r="HH545" s="20"/>
      <c r="HI545" s="20"/>
      <c r="HJ545" s="20"/>
      <c r="HK545" s="20"/>
      <c r="HL545" s="20">
        <v>675</v>
      </c>
      <c r="HM545" s="20"/>
      <c r="HN545" s="20">
        <v>675</v>
      </c>
      <c r="HO545" s="20"/>
      <c r="HP545" s="20"/>
      <c r="HQ545" s="20"/>
      <c r="HR545" s="20"/>
      <c r="HS545" s="20"/>
      <c r="HT545" s="20"/>
      <c r="HU545" s="20"/>
      <c r="HV545" s="20"/>
      <c r="HW545" s="20"/>
      <c r="HX545" s="20"/>
      <c r="HY545" s="20"/>
      <c r="HZ545" s="20"/>
      <c r="IA545" s="20"/>
      <c r="IB545" s="20"/>
      <c r="IC545" s="20"/>
      <c r="ID545" s="20"/>
      <c r="IE545" s="20"/>
      <c r="IF545" s="20"/>
      <c r="IG545" s="20"/>
      <c r="IH545" s="20"/>
      <c r="II545" s="20"/>
      <c r="IJ545" s="20"/>
      <c r="IK545" s="20"/>
      <c r="IL545" s="20"/>
      <c r="IM545" s="20"/>
      <c r="IN545" s="20"/>
      <c r="IO545" s="20"/>
      <c r="IP545" s="20"/>
      <c r="IQ545" s="20"/>
      <c r="IR545" s="20"/>
      <c r="IS545" s="20"/>
      <c r="IT545" s="20"/>
      <c r="IU545" s="20"/>
    </row>
    <row r="546" spans="1:255" x14ac:dyDescent="0.2">
      <c r="A546" s="71"/>
      <c r="B546" s="72"/>
      <c r="C546" s="72" t="s">
        <v>412</v>
      </c>
      <c r="D546" s="73" t="s">
        <v>413</v>
      </c>
      <c r="E546" s="74">
        <v>3.65</v>
      </c>
      <c r="F546" s="75"/>
      <c r="G546" s="76" t="s">
        <v>26</v>
      </c>
      <c r="H546" s="75">
        <v>3.83</v>
      </c>
      <c r="I546" s="88">
        <v>95.8125</v>
      </c>
      <c r="J546" s="77"/>
      <c r="K546" s="78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E546" s="20"/>
      <c r="DF546" s="20"/>
      <c r="DG546" s="20"/>
      <c r="DH546" s="20"/>
      <c r="DI546" s="20"/>
      <c r="DJ546" s="20"/>
      <c r="DK546" s="20"/>
      <c r="DL546" s="20"/>
      <c r="DM546" s="20"/>
      <c r="DN546" s="20"/>
      <c r="DO546" s="20"/>
      <c r="DP546" s="20"/>
      <c r="DQ546" s="20"/>
      <c r="DR546" s="20"/>
      <c r="DS546" s="20"/>
      <c r="DT546" s="20"/>
      <c r="DU546" s="20"/>
      <c r="DV546" s="20"/>
      <c r="DW546" s="20"/>
      <c r="DX546" s="20"/>
      <c r="DY546" s="20"/>
      <c r="DZ546" s="20"/>
      <c r="EA546" s="20"/>
      <c r="EB546" s="20"/>
      <c r="EC546" s="20"/>
      <c r="ED546" s="20"/>
      <c r="EE546" s="20"/>
      <c r="EF546" s="20"/>
      <c r="EG546" s="20"/>
      <c r="EH546" s="20"/>
      <c r="EI546" s="20"/>
      <c r="EJ546" s="20"/>
      <c r="EK546" s="20"/>
      <c r="EL546" s="20"/>
      <c r="EM546" s="20"/>
      <c r="EN546" s="20"/>
      <c r="EO546" s="20"/>
      <c r="EP546" s="20"/>
      <c r="EQ546" s="20"/>
      <c r="ER546" s="20"/>
      <c r="ES546" s="20"/>
      <c r="ET546" s="20"/>
      <c r="EU546" s="20"/>
      <c r="EV546" s="20"/>
      <c r="EW546" s="20"/>
      <c r="EX546" s="20"/>
      <c r="EY546" s="20"/>
      <c r="EZ546" s="20"/>
      <c r="FA546" s="20"/>
      <c r="FB546" s="20"/>
      <c r="FC546" s="20"/>
      <c r="FD546" s="20"/>
      <c r="FE546" s="20"/>
      <c r="FF546" s="20"/>
      <c r="FG546" s="20"/>
      <c r="FH546" s="20"/>
      <c r="FI546" s="20"/>
      <c r="FJ546" s="20"/>
      <c r="FK546" s="20"/>
      <c r="FL546" s="20"/>
      <c r="FM546" s="20"/>
      <c r="FN546" s="20"/>
      <c r="FO546" s="20"/>
      <c r="FP546" s="20"/>
      <c r="FQ546" s="20"/>
      <c r="FR546" s="20"/>
      <c r="FS546" s="20"/>
      <c r="FT546" s="20"/>
      <c r="FU546" s="20"/>
      <c r="FV546" s="20"/>
      <c r="FW546" s="20"/>
      <c r="FX546" s="20"/>
      <c r="FY546" s="20"/>
      <c r="FZ546" s="20"/>
      <c r="GA546" s="20"/>
      <c r="GB546" s="20"/>
      <c r="GC546" s="20"/>
      <c r="GD546" s="20"/>
      <c r="GE546" s="20"/>
      <c r="GF546" s="20"/>
      <c r="GG546" s="20"/>
      <c r="GH546" s="20"/>
      <c r="GI546" s="20"/>
      <c r="GJ546" s="20"/>
      <c r="GK546" s="20"/>
      <c r="GL546" s="20"/>
      <c r="GM546" s="20"/>
      <c r="GN546" s="20"/>
      <c r="GO546" s="20"/>
      <c r="GP546" s="20"/>
      <c r="GQ546" s="20"/>
      <c r="GR546" s="20"/>
      <c r="GS546" s="20"/>
      <c r="GT546" s="20"/>
      <c r="GU546" s="20"/>
      <c r="GV546" s="20"/>
      <c r="GW546" s="20"/>
      <c r="GX546" s="20"/>
      <c r="GY546" s="20"/>
      <c r="GZ546" s="20"/>
      <c r="HA546" s="20"/>
      <c r="HB546" s="20"/>
      <c r="HC546" s="20"/>
      <c r="HD546" s="20"/>
      <c r="HE546" s="20"/>
      <c r="HF546" s="20"/>
      <c r="HG546" s="20"/>
      <c r="HH546" s="20"/>
      <c r="HI546" s="20"/>
      <c r="HJ546" s="20"/>
      <c r="HK546" s="20"/>
      <c r="HL546" s="20"/>
      <c r="HM546" s="20"/>
      <c r="HN546" s="20"/>
      <c r="HO546" s="20"/>
      <c r="HP546" s="20"/>
      <c r="HQ546" s="20"/>
      <c r="HR546" s="20"/>
      <c r="HS546" s="20"/>
      <c r="HT546" s="20"/>
      <c r="HU546" s="20"/>
      <c r="HV546" s="20"/>
      <c r="HW546" s="20"/>
      <c r="HX546" s="20"/>
      <c r="HY546" s="20"/>
      <c r="HZ546" s="20"/>
      <c r="IA546" s="20"/>
      <c r="IB546" s="20"/>
      <c r="IC546" s="20"/>
      <c r="ID546" s="20"/>
      <c r="IE546" s="20"/>
      <c r="IF546" s="20"/>
      <c r="IG546" s="20"/>
      <c r="IH546" s="20"/>
      <c r="II546" s="20"/>
      <c r="IJ546" s="20"/>
      <c r="IK546" s="20"/>
      <c r="IL546" s="20"/>
      <c r="IM546" s="20"/>
      <c r="IN546" s="20"/>
      <c r="IO546" s="20"/>
      <c r="IP546" s="20"/>
      <c r="IQ546" s="20"/>
      <c r="IR546" s="20"/>
      <c r="IS546" s="20"/>
      <c r="IT546" s="20"/>
      <c r="IU546" s="20"/>
    </row>
    <row r="547" spans="1:255" ht="24" x14ac:dyDescent="0.2">
      <c r="A547" s="97" t="s">
        <v>186</v>
      </c>
      <c r="B547" s="98" t="s">
        <v>35</v>
      </c>
      <c r="C547" s="99" t="s">
        <v>419</v>
      </c>
      <c r="D547" s="100" t="s">
        <v>37</v>
      </c>
      <c r="E547" s="101">
        <v>25</v>
      </c>
      <c r="F547" s="102">
        <v>4347.3900000000003</v>
      </c>
      <c r="G547" s="65"/>
      <c r="H547" s="102">
        <v>4347.3900000000003</v>
      </c>
      <c r="I547" s="103">
        <v>17729.98</v>
      </c>
      <c r="J547" s="66">
        <v>6.13</v>
      </c>
      <c r="K547" s="104">
        <v>108684.75</v>
      </c>
      <c r="L547" s="20"/>
      <c r="M547" s="20"/>
      <c r="N547" s="20"/>
      <c r="O547" s="20"/>
      <c r="P547" s="20"/>
      <c r="Q547" s="20"/>
      <c r="R547" s="20"/>
      <c r="S547" s="20"/>
      <c r="T547" s="20">
        <v>17729.98</v>
      </c>
      <c r="U547" s="20">
        <v>108684.75</v>
      </c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>
        <v>3</v>
      </c>
      <c r="CW547" s="20"/>
      <c r="CX547" s="20"/>
      <c r="CY547" s="20"/>
      <c r="CZ547" s="20"/>
      <c r="DA547" s="20"/>
      <c r="DB547" s="20"/>
      <c r="DC547" s="20"/>
      <c r="DD547" s="20"/>
      <c r="DE547" s="20"/>
      <c r="DF547" s="20">
        <v>108684.75</v>
      </c>
      <c r="DG547" s="20"/>
      <c r="DH547" s="20"/>
      <c r="DI547" s="20"/>
      <c r="DJ547" s="20"/>
      <c r="DK547" s="20"/>
      <c r="DL547" s="20"/>
      <c r="DM547" s="20"/>
      <c r="DN547" s="20">
        <v>17729.98</v>
      </c>
      <c r="DO547" s="20"/>
      <c r="DP547" s="20">
        <v>108684.75</v>
      </c>
      <c r="DQ547" s="20"/>
      <c r="DR547" s="20"/>
      <c r="DS547" s="20"/>
      <c r="DT547" s="20"/>
      <c r="DU547" s="20"/>
      <c r="DV547" s="20"/>
      <c r="DW547" s="20"/>
      <c r="DX547" s="20"/>
      <c r="DY547" s="20"/>
      <c r="DZ547" s="20"/>
      <c r="EA547" s="20"/>
      <c r="EB547" s="20"/>
      <c r="EC547" s="20"/>
      <c r="ED547" s="20"/>
      <c r="EE547" s="20"/>
      <c r="EF547" s="20"/>
      <c r="EG547" s="20"/>
      <c r="EH547" s="20"/>
      <c r="EI547" s="20"/>
      <c r="EJ547" s="20"/>
      <c r="EK547" s="20"/>
      <c r="EL547" s="20"/>
      <c r="EM547" s="20"/>
      <c r="EN547" s="20"/>
      <c r="EO547" s="20"/>
      <c r="EP547" s="20"/>
      <c r="EQ547" s="20"/>
      <c r="ER547" s="20"/>
      <c r="ES547" s="20"/>
      <c r="ET547" s="20"/>
      <c r="EU547" s="20"/>
      <c r="EV547" s="20"/>
      <c r="EW547" s="20"/>
      <c r="EX547" s="20"/>
      <c r="EY547" s="20"/>
      <c r="EZ547" s="20"/>
      <c r="FA547" s="20"/>
      <c r="FB547" s="20"/>
      <c r="FC547" s="20"/>
      <c r="FD547" s="20"/>
      <c r="FE547" s="20"/>
      <c r="FF547" s="20"/>
      <c r="FG547" s="20"/>
      <c r="FH547" s="20"/>
      <c r="FI547" s="20"/>
      <c r="FJ547" s="20"/>
      <c r="FK547" s="20"/>
      <c r="FL547" s="20"/>
      <c r="FM547" s="20"/>
      <c r="FN547" s="20"/>
      <c r="FO547" s="20"/>
      <c r="FP547" s="20"/>
      <c r="FQ547" s="20"/>
      <c r="FR547" s="20"/>
      <c r="FS547" s="20"/>
      <c r="FT547" s="20"/>
      <c r="FU547" s="20"/>
      <c r="FV547" s="20"/>
      <c r="FW547" s="20"/>
      <c r="FX547" s="20"/>
      <c r="FY547" s="20"/>
      <c r="FZ547" s="20"/>
      <c r="GA547" s="20"/>
      <c r="GB547" s="20"/>
      <c r="GC547" s="20"/>
      <c r="GD547" s="20"/>
      <c r="GE547" s="20"/>
      <c r="GF547" s="20"/>
      <c r="GG547" s="20"/>
      <c r="GH547" s="20"/>
      <c r="GI547" s="20"/>
      <c r="GJ547" s="20"/>
      <c r="GK547" s="20"/>
      <c r="GL547" s="20"/>
      <c r="GM547" s="20"/>
      <c r="GN547" s="20">
        <v>17729.98</v>
      </c>
      <c r="GO547" s="20"/>
      <c r="GP547" s="20">
        <v>17729.98</v>
      </c>
      <c r="GQ547" s="20"/>
      <c r="GR547" s="20"/>
      <c r="GS547" s="20"/>
      <c r="GT547" s="20">
        <v>17729.98</v>
      </c>
      <c r="GU547" s="20"/>
      <c r="GV547" s="20">
        <v>17729.98</v>
      </c>
      <c r="GW547" s="20"/>
      <c r="GX547" s="20"/>
      <c r="GY547" s="20"/>
      <c r="GZ547" s="20"/>
      <c r="HA547" s="20"/>
      <c r="HB547" s="20"/>
      <c r="HC547" s="20"/>
      <c r="HD547" s="20">
        <v>17729.98</v>
      </c>
      <c r="HE547" s="20"/>
      <c r="HF547" s="20"/>
      <c r="HG547" s="20"/>
      <c r="HH547" s="20"/>
      <c r="HI547" s="20"/>
      <c r="HJ547" s="20"/>
      <c r="HK547" s="20"/>
      <c r="HL547" s="20"/>
      <c r="HM547" s="20"/>
      <c r="HN547" s="20"/>
      <c r="HO547" s="20"/>
      <c r="HP547" s="20"/>
      <c r="HQ547" s="20"/>
      <c r="HR547" s="20">
        <v>17729.98</v>
      </c>
      <c r="HS547" s="20"/>
      <c r="HT547" s="20"/>
      <c r="HU547" s="20"/>
      <c r="HV547" s="20"/>
      <c r="HW547" s="20"/>
      <c r="HX547" s="20"/>
      <c r="HY547" s="20"/>
      <c r="HZ547" s="20">
        <v>17729.98</v>
      </c>
      <c r="IA547" s="20"/>
      <c r="IB547" s="20"/>
      <c r="IC547" s="20"/>
      <c r="ID547" s="20"/>
      <c r="IE547" s="20"/>
      <c r="IF547" s="20"/>
      <c r="IG547" s="20"/>
      <c r="IH547" s="20"/>
      <c r="II547" s="20"/>
      <c r="IJ547" s="20"/>
      <c r="IK547" s="20"/>
      <c r="IL547" s="20"/>
      <c r="IM547" s="20"/>
      <c r="IN547" s="20"/>
      <c r="IO547" s="20"/>
      <c r="IP547" s="20"/>
      <c r="IQ547" s="20"/>
      <c r="IR547" s="20"/>
      <c r="IS547" s="20"/>
      <c r="IT547" s="20"/>
      <c r="IU547" s="20"/>
    </row>
    <row r="548" spans="1:255" x14ac:dyDescent="0.2">
      <c r="A548" s="89"/>
      <c r="B548" s="96" t="s">
        <v>415</v>
      </c>
      <c r="C548" s="96" t="s">
        <v>420</v>
      </c>
      <c r="D548" s="29"/>
      <c r="E548" s="29"/>
      <c r="F548" s="29"/>
      <c r="G548" s="29"/>
      <c r="H548" s="29"/>
      <c r="I548" s="29"/>
      <c r="J548" s="29"/>
      <c r="K548" s="90"/>
    </row>
    <row r="549" spans="1:255" ht="13.5" thickBot="1" x14ac:dyDescent="0.25">
      <c r="A549" s="107"/>
      <c r="B549" s="108"/>
      <c r="C549" s="108" t="s">
        <v>417</v>
      </c>
      <c r="D549" s="108"/>
      <c r="E549" s="108"/>
      <c r="F549" s="108"/>
      <c r="G549" s="108"/>
      <c r="H549" s="221">
        <v>17729.98</v>
      </c>
      <c r="I549" s="222"/>
      <c r="J549" s="221">
        <v>108684.75</v>
      </c>
      <c r="K549" s="223"/>
      <c r="L549" s="95"/>
      <c r="M549" s="95"/>
      <c r="N549" s="95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  <c r="CS549" s="20"/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  <c r="DE549" s="20"/>
      <c r="DF549" s="20"/>
      <c r="DG549" s="20"/>
      <c r="DH549" s="20"/>
      <c r="DI549" s="20"/>
      <c r="DJ549" s="20"/>
      <c r="DK549" s="20"/>
      <c r="DL549" s="20"/>
      <c r="DM549" s="20"/>
      <c r="DN549" s="20"/>
      <c r="DO549" s="20"/>
      <c r="DP549" s="20"/>
      <c r="DQ549" s="20"/>
      <c r="DR549" s="20"/>
      <c r="DS549" s="20"/>
      <c r="DT549" s="20"/>
      <c r="DU549" s="20"/>
      <c r="DV549" s="20"/>
      <c r="DW549" s="20"/>
      <c r="DX549" s="20"/>
      <c r="DY549" s="20"/>
      <c r="DZ549" s="20"/>
      <c r="EA549" s="20"/>
      <c r="EB549" s="20"/>
      <c r="EC549" s="20"/>
      <c r="ED549" s="20"/>
      <c r="EE549" s="20"/>
      <c r="EF549" s="20"/>
      <c r="EG549" s="20"/>
      <c r="EH549" s="20"/>
      <c r="EI549" s="20"/>
      <c r="EJ549" s="20"/>
      <c r="EK549" s="20"/>
      <c r="EL549" s="20"/>
      <c r="EM549" s="20"/>
      <c r="EN549" s="20"/>
      <c r="EO549" s="20"/>
      <c r="EP549" s="20"/>
      <c r="EQ549" s="20"/>
      <c r="ER549" s="20"/>
      <c r="ES549" s="20"/>
      <c r="ET549" s="20"/>
      <c r="EU549" s="20"/>
      <c r="EV549" s="20"/>
      <c r="EW549" s="20"/>
      <c r="EX549" s="20"/>
      <c r="EY549" s="20"/>
      <c r="EZ549" s="20"/>
      <c r="FA549" s="20"/>
      <c r="FB549" s="20"/>
      <c r="FC549" s="20"/>
      <c r="FD549" s="20"/>
      <c r="FE549" s="20"/>
      <c r="FF549" s="20"/>
      <c r="FG549" s="20"/>
      <c r="FH549" s="20"/>
      <c r="FI549" s="20"/>
      <c r="FJ549" s="20"/>
      <c r="FK549" s="20"/>
      <c r="FL549" s="20"/>
      <c r="FM549" s="20"/>
      <c r="FN549" s="20"/>
      <c r="FO549" s="20"/>
      <c r="FP549" s="20"/>
      <c r="FQ549" s="20"/>
      <c r="FR549" s="20"/>
      <c r="FS549" s="20"/>
      <c r="FT549" s="20"/>
      <c r="FU549" s="20"/>
      <c r="FV549" s="20"/>
      <c r="FW549" s="20"/>
      <c r="FX549" s="20"/>
      <c r="FY549" s="20"/>
      <c r="FZ549" s="20"/>
      <c r="GA549" s="20"/>
      <c r="GB549" s="20"/>
      <c r="GC549" s="20"/>
      <c r="GD549" s="20"/>
      <c r="GE549" s="20"/>
      <c r="GF549" s="20"/>
      <c r="GG549" s="20"/>
      <c r="GH549" s="20"/>
      <c r="GI549" s="20"/>
      <c r="GJ549" s="20"/>
      <c r="GK549" s="20"/>
      <c r="GL549" s="20"/>
      <c r="GM549" s="20"/>
      <c r="GN549" s="20"/>
      <c r="GO549" s="20"/>
      <c r="GP549" s="20"/>
      <c r="GQ549" s="20"/>
      <c r="GR549" s="20"/>
      <c r="GS549" s="20"/>
      <c r="GT549" s="20"/>
      <c r="GU549" s="20"/>
      <c r="GV549" s="20"/>
      <c r="GW549" s="20"/>
      <c r="GX549" s="20"/>
      <c r="GY549" s="20"/>
      <c r="GZ549" s="20"/>
      <c r="HA549" s="20"/>
      <c r="HB549" s="20"/>
      <c r="HC549" s="20"/>
      <c r="HD549" s="20"/>
      <c r="HE549" s="20"/>
      <c r="HF549" s="20"/>
      <c r="HG549" s="20"/>
      <c r="HH549" s="20"/>
      <c r="HI549" s="20"/>
      <c r="HJ549" s="20"/>
      <c r="HK549" s="20"/>
      <c r="HL549" s="20"/>
      <c r="HM549" s="20"/>
      <c r="HN549" s="20"/>
      <c r="HO549" s="20"/>
      <c r="HP549" s="20"/>
      <c r="HQ549" s="20"/>
      <c r="HR549" s="20"/>
      <c r="HS549" s="20"/>
      <c r="HT549" s="20"/>
      <c r="HU549" s="20"/>
      <c r="HV549" s="20"/>
      <c r="HW549" s="20"/>
      <c r="HX549" s="20"/>
      <c r="HY549" s="20"/>
      <c r="HZ549" s="20"/>
      <c r="IA549" s="20"/>
      <c r="IB549" s="20"/>
      <c r="IC549" s="20"/>
      <c r="ID549" s="20"/>
      <c r="IE549" s="20"/>
      <c r="IF549" s="20"/>
      <c r="IG549" s="20"/>
      <c r="IH549" s="20"/>
      <c r="II549" s="20"/>
      <c r="IJ549" s="20"/>
      <c r="IK549" s="20"/>
      <c r="IL549" s="20"/>
      <c r="IM549" s="20"/>
      <c r="IN549" s="20"/>
      <c r="IO549" s="20"/>
      <c r="IP549" s="20"/>
      <c r="IQ549" s="20"/>
      <c r="IR549" s="20"/>
      <c r="IS549" s="20"/>
      <c r="IT549" s="20"/>
      <c r="IU549" s="20"/>
    </row>
    <row r="550" spans="1:255" x14ac:dyDescent="0.2">
      <c r="A550" s="106"/>
      <c r="B550" s="105"/>
      <c r="C550" s="105" t="s">
        <v>418</v>
      </c>
      <c r="D550" s="105"/>
      <c r="E550" s="105"/>
      <c r="F550" s="105"/>
      <c r="G550" s="105"/>
      <c r="H550" s="224">
        <v>20685.61</v>
      </c>
      <c r="I550" s="225"/>
      <c r="J550" s="224">
        <v>202643.27</v>
      </c>
      <c r="K550" s="226"/>
      <c r="O550" s="20"/>
      <c r="P550" s="20"/>
      <c r="Q550" s="20"/>
      <c r="R550" s="20">
        <v>20685.61</v>
      </c>
      <c r="S550" s="20">
        <v>202643.27</v>
      </c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E550" s="20"/>
      <c r="DF550" s="20"/>
      <c r="DG550" s="20"/>
      <c r="DH550" s="20"/>
      <c r="DI550" s="20"/>
      <c r="DJ550" s="20"/>
      <c r="DK550" s="20"/>
      <c r="DL550" s="20"/>
      <c r="DM550" s="20"/>
      <c r="DN550" s="20"/>
      <c r="DO550" s="20"/>
      <c r="DP550" s="20"/>
      <c r="DQ550" s="20"/>
      <c r="DR550" s="20"/>
      <c r="DS550" s="20"/>
      <c r="DT550" s="20"/>
      <c r="DU550" s="20"/>
      <c r="DV550" s="20"/>
      <c r="DW550" s="20"/>
      <c r="DX550" s="20"/>
      <c r="DY550" s="20"/>
      <c r="DZ550" s="20"/>
      <c r="EA550" s="20"/>
      <c r="EB550" s="20"/>
      <c r="EC550" s="20"/>
      <c r="ED550" s="20"/>
      <c r="EE550" s="20"/>
      <c r="EF550" s="20"/>
      <c r="EG550" s="20"/>
      <c r="EH550" s="20"/>
      <c r="EI550" s="20"/>
      <c r="EJ550" s="20"/>
      <c r="EK550" s="20"/>
      <c r="EL550" s="20"/>
      <c r="EM550" s="20"/>
      <c r="EN550" s="20"/>
      <c r="EO550" s="20"/>
      <c r="EP550" s="20"/>
      <c r="EQ550" s="20"/>
      <c r="ER550" s="20"/>
      <c r="ES550" s="20"/>
      <c r="ET550" s="20"/>
      <c r="EU550" s="20"/>
      <c r="EV550" s="20"/>
      <c r="EW550" s="20"/>
      <c r="EX550" s="20"/>
      <c r="EY550" s="20"/>
      <c r="EZ550" s="20"/>
      <c r="FA550" s="20"/>
      <c r="FB550" s="20"/>
      <c r="FC550" s="20"/>
      <c r="FD550" s="20"/>
      <c r="FE550" s="20"/>
      <c r="FF550" s="20"/>
      <c r="FG550" s="20"/>
      <c r="FH550" s="20"/>
      <c r="FI550" s="20"/>
      <c r="FJ550" s="20"/>
      <c r="FK550" s="20"/>
      <c r="FL550" s="20"/>
      <c r="FM550" s="20"/>
      <c r="FN550" s="20"/>
      <c r="FO550" s="20"/>
      <c r="FP550" s="20"/>
      <c r="FQ550" s="20"/>
      <c r="FR550" s="20"/>
      <c r="FS550" s="20"/>
      <c r="FT550" s="20"/>
      <c r="FU550" s="20"/>
      <c r="FV550" s="20"/>
      <c r="FW550" s="20"/>
      <c r="FX550" s="20"/>
      <c r="FY550" s="20"/>
      <c r="FZ550" s="20"/>
      <c r="GA550" s="20"/>
      <c r="GB550" s="20"/>
      <c r="GC550" s="20"/>
      <c r="GD550" s="20"/>
      <c r="GE550" s="20"/>
      <c r="GF550" s="20"/>
      <c r="GG550" s="20"/>
      <c r="GH550" s="20"/>
      <c r="GI550" s="20"/>
      <c r="GJ550" s="20"/>
      <c r="GK550" s="20"/>
      <c r="GL550" s="20"/>
      <c r="GM550" s="20"/>
      <c r="GN550" s="20"/>
      <c r="GO550" s="20"/>
      <c r="GP550" s="20"/>
      <c r="GQ550" s="20"/>
      <c r="GR550" s="20"/>
      <c r="GS550" s="20"/>
      <c r="GT550" s="20"/>
      <c r="GU550" s="20"/>
      <c r="GV550" s="20"/>
      <c r="GW550" s="20"/>
      <c r="GX550" s="20"/>
      <c r="GY550" s="20"/>
      <c r="GZ550" s="20"/>
      <c r="HA550" s="20">
        <v>20685.61</v>
      </c>
      <c r="HB550" s="20"/>
      <c r="HC550" s="20"/>
      <c r="HD550" s="20"/>
      <c r="HE550" s="20"/>
      <c r="HF550" s="20"/>
      <c r="HG550" s="20"/>
      <c r="HH550" s="20"/>
      <c r="HI550" s="20"/>
      <c r="HJ550" s="20"/>
      <c r="HK550" s="20"/>
      <c r="HL550" s="20"/>
      <c r="HM550" s="20"/>
      <c r="HN550" s="20"/>
      <c r="HO550" s="20"/>
      <c r="HP550" s="20"/>
      <c r="HQ550" s="20"/>
      <c r="HR550" s="20"/>
      <c r="HS550" s="20"/>
      <c r="HT550" s="20"/>
      <c r="HU550" s="20"/>
      <c r="HV550" s="20"/>
      <c r="HW550" s="20"/>
      <c r="HX550" s="20"/>
      <c r="HY550" s="20"/>
      <c r="HZ550" s="20"/>
      <c r="IA550" s="20"/>
      <c r="IB550" s="20"/>
      <c r="IC550" s="20"/>
      <c r="ID550" s="20"/>
      <c r="IE550" s="20"/>
      <c r="IF550" s="20"/>
      <c r="IG550" s="20"/>
      <c r="IH550" s="20"/>
      <c r="II550" s="20"/>
      <c r="IJ550" s="20"/>
      <c r="IK550" s="20"/>
      <c r="IL550" s="20"/>
      <c r="IM550" s="20"/>
      <c r="IN550" s="20"/>
      <c r="IO550" s="20"/>
      <c r="IP550" s="20"/>
      <c r="IQ550" s="20"/>
      <c r="IR550" s="20"/>
      <c r="IS550" s="20"/>
      <c r="IT550" s="20"/>
      <c r="IU550" s="20"/>
    </row>
    <row r="551" spans="1:255" x14ac:dyDescent="0.2">
      <c r="A551" s="70"/>
      <c r="B551" s="69"/>
      <c r="C551" s="69"/>
      <c r="D551" s="69"/>
      <c r="E551" s="69"/>
      <c r="F551" s="69"/>
      <c r="G551" s="69"/>
      <c r="H551" s="218"/>
      <c r="I551" s="219"/>
      <c r="J551" s="218"/>
      <c r="K551" s="220"/>
    </row>
    <row r="552" spans="1:255" ht="47.25" x14ac:dyDescent="0.2">
      <c r="A552" s="109">
        <v>17</v>
      </c>
      <c r="B552" s="116" t="s">
        <v>51</v>
      </c>
      <c r="C552" s="110" t="s">
        <v>421</v>
      </c>
      <c r="D552" s="111" t="s">
        <v>23</v>
      </c>
      <c r="E552" s="112">
        <v>195</v>
      </c>
      <c r="F552" s="113">
        <v>45.75</v>
      </c>
      <c r="G552" s="117" t="s">
        <v>6</v>
      </c>
      <c r="H552" s="113"/>
      <c r="I552" s="114">
        <v>6110.3799999999992</v>
      </c>
      <c r="J552" s="92"/>
      <c r="K552" s="115">
        <v>197941.41</v>
      </c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E552" s="20"/>
      <c r="DF552" s="20"/>
      <c r="DG552" s="20"/>
      <c r="DH552" s="20"/>
      <c r="DI552" s="20"/>
      <c r="DJ552" s="20"/>
      <c r="DK552" s="20"/>
      <c r="DL552" s="20"/>
      <c r="DM552" s="20"/>
      <c r="DN552" s="20"/>
      <c r="DO552" s="20"/>
      <c r="DP552" s="20"/>
      <c r="DQ552" s="20"/>
      <c r="DR552" s="20"/>
      <c r="DS552" s="20"/>
      <c r="DT552" s="20"/>
      <c r="DU552" s="20"/>
      <c r="DV552" s="20"/>
      <c r="DW552" s="20"/>
      <c r="DX552" s="20"/>
      <c r="DY552" s="20"/>
      <c r="DZ552" s="20"/>
      <c r="EA552" s="20"/>
      <c r="EB552" s="20"/>
      <c r="EC552" s="20"/>
      <c r="ED552" s="20"/>
      <c r="EE552" s="20"/>
      <c r="EF552" s="20"/>
      <c r="EG552" s="20"/>
      <c r="EH552" s="20"/>
      <c r="EI552" s="20"/>
      <c r="EJ552" s="20"/>
      <c r="EK552" s="20"/>
      <c r="EL552" s="20"/>
      <c r="EM552" s="20"/>
      <c r="EN552" s="20"/>
      <c r="EO552" s="20"/>
      <c r="EP552" s="20"/>
      <c r="EQ552" s="20"/>
      <c r="ER552" s="20"/>
      <c r="ES552" s="20"/>
      <c r="ET552" s="20"/>
      <c r="EU552" s="20"/>
      <c r="EV552" s="20"/>
      <c r="EW552" s="20"/>
      <c r="EX552" s="20"/>
      <c r="EY552" s="20"/>
      <c r="EZ552" s="20"/>
      <c r="FA552" s="20"/>
      <c r="FB552" s="20"/>
      <c r="FC552" s="20"/>
      <c r="FD552" s="20"/>
      <c r="FE552" s="20"/>
      <c r="FF552" s="20"/>
      <c r="FG552" s="20"/>
      <c r="FH552" s="20"/>
      <c r="FI552" s="20"/>
      <c r="FJ552" s="20"/>
      <c r="FK552" s="20"/>
      <c r="FL552" s="20"/>
      <c r="FM552" s="20"/>
      <c r="FN552" s="20"/>
      <c r="FO552" s="20"/>
      <c r="FP552" s="20"/>
      <c r="FQ552" s="20"/>
      <c r="FR552" s="20"/>
      <c r="FS552" s="20"/>
      <c r="FT552" s="20"/>
      <c r="FU552" s="20"/>
      <c r="FV552" s="20"/>
      <c r="FW552" s="20"/>
      <c r="FX552" s="20"/>
      <c r="FY552" s="20"/>
      <c r="FZ552" s="20"/>
      <c r="GA552" s="20"/>
      <c r="GB552" s="20"/>
      <c r="GC552" s="20"/>
      <c r="GD552" s="20"/>
      <c r="GE552" s="20"/>
      <c r="GF552" s="20"/>
      <c r="GG552" s="20"/>
      <c r="GH552" s="20"/>
      <c r="GI552" s="20"/>
      <c r="GJ552" s="20"/>
      <c r="GK552" s="20"/>
      <c r="GL552" s="20"/>
      <c r="GM552" s="20"/>
      <c r="GN552" s="20"/>
      <c r="GO552" s="20"/>
      <c r="GP552" s="20"/>
      <c r="GQ552" s="20"/>
      <c r="GR552" s="20"/>
      <c r="GS552" s="20"/>
      <c r="GT552" s="20"/>
      <c r="GU552" s="20"/>
      <c r="GV552" s="20"/>
      <c r="GW552" s="20"/>
      <c r="GX552" s="20"/>
      <c r="GY552" s="20"/>
      <c r="GZ552" s="20"/>
      <c r="HA552" s="20"/>
      <c r="HB552" s="20"/>
      <c r="HC552" s="20"/>
      <c r="HD552" s="20"/>
      <c r="HE552" s="20"/>
      <c r="HF552" s="20"/>
      <c r="HG552" s="20"/>
      <c r="HH552" s="20"/>
      <c r="HI552" s="20"/>
      <c r="HJ552" s="20"/>
      <c r="HK552" s="20"/>
      <c r="HL552" s="20"/>
      <c r="HM552" s="20"/>
      <c r="HN552" s="20"/>
      <c r="HO552" s="20"/>
      <c r="HP552" s="20"/>
      <c r="HQ552" s="20"/>
      <c r="HR552" s="20"/>
      <c r="HS552" s="20"/>
      <c r="HT552" s="20"/>
      <c r="HU552" s="20"/>
      <c r="HV552" s="20"/>
      <c r="HW552" s="20"/>
      <c r="HX552" s="20"/>
      <c r="HY552" s="20"/>
      <c r="HZ552" s="20"/>
      <c r="IA552" s="20"/>
      <c r="IB552" s="20"/>
      <c r="IC552" s="20"/>
      <c r="ID552" s="20"/>
      <c r="IE552" s="20"/>
      <c r="IF552" s="20"/>
      <c r="IG552" s="20"/>
      <c r="IH552" s="20"/>
      <c r="II552" s="20"/>
      <c r="IJ552" s="20"/>
      <c r="IK552" s="20"/>
      <c r="IL552" s="20"/>
      <c r="IM552" s="20"/>
      <c r="IN552" s="20"/>
      <c r="IO552" s="20"/>
      <c r="IP552" s="20"/>
      <c r="IQ552" s="20"/>
      <c r="IR552" s="20"/>
      <c r="IS552" s="20"/>
      <c r="IT552" s="20"/>
      <c r="IU552" s="20"/>
    </row>
    <row r="553" spans="1:255" x14ac:dyDescent="0.2">
      <c r="A553" s="60"/>
      <c r="B553" s="61"/>
      <c r="C553" s="61" t="s">
        <v>405</v>
      </c>
      <c r="D553" s="62"/>
      <c r="E553" s="63"/>
      <c r="F553" s="64">
        <v>9.6</v>
      </c>
      <c r="G553" s="65" t="s">
        <v>26</v>
      </c>
      <c r="H553" s="64">
        <v>10.08</v>
      </c>
      <c r="I553" s="64">
        <v>1965.6</v>
      </c>
      <c r="J553" s="66">
        <v>33.39</v>
      </c>
      <c r="K553" s="67">
        <v>65631.38</v>
      </c>
      <c r="O553" s="20"/>
      <c r="P553" s="20"/>
      <c r="Q553" s="20"/>
      <c r="R553" s="20"/>
      <c r="S553" s="20"/>
      <c r="T553" s="20">
        <v>1965.6</v>
      </c>
      <c r="U553" s="20">
        <v>65631.38</v>
      </c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>
        <v>1</v>
      </c>
      <c r="CW553" s="20"/>
      <c r="CX553" s="20"/>
      <c r="CY553" s="20"/>
      <c r="CZ553" s="20"/>
      <c r="DA553" s="20"/>
      <c r="DB553" s="20"/>
      <c r="DC553" s="20"/>
      <c r="DD553" s="20"/>
      <c r="DE553" s="20"/>
      <c r="DF553" s="20"/>
      <c r="DG553" s="20">
        <v>65631.38</v>
      </c>
      <c r="DH553" s="20">
        <v>1</v>
      </c>
      <c r="DI553" s="20"/>
      <c r="DJ553" s="20"/>
      <c r="DK553" s="20"/>
      <c r="DL553" s="20"/>
      <c r="DM553" s="20"/>
      <c r="DN553" s="20"/>
      <c r="DO553" s="20"/>
      <c r="DP553" s="20"/>
      <c r="DQ553" s="20">
        <v>1965.6</v>
      </c>
      <c r="DR553" s="20"/>
      <c r="DS553" s="20">
        <v>65631.38</v>
      </c>
      <c r="DT553" s="20"/>
      <c r="DU553" s="20"/>
      <c r="DV553" s="20"/>
      <c r="DW553" s="20"/>
      <c r="DX553" s="20"/>
      <c r="DY553" s="20"/>
      <c r="DZ553" s="20"/>
      <c r="EA553" s="20"/>
      <c r="EB553" s="20"/>
      <c r="EC553" s="20"/>
      <c r="ED553" s="20"/>
      <c r="EE553" s="20"/>
      <c r="EF553" s="20"/>
      <c r="EG553" s="20"/>
      <c r="EH553" s="20"/>
      <c r="EI553" s="20"/>
      <c r="EJ553" s="20"/>
      <c r="EK553" s="20"/>
      <c r="EL553" s="20"/>
      <c r="EM553" s="20"/>
      <c r="EN553" s="20"/>
      <c r="EO553" s="20"/>
      <c r="EP553" s="20"/>
      <c r="EQ553" s="20"/>
      <c r="ER553" s="20"/>
      <c r="ES553" s="20"/>
      <c r="ET553" s="20"/>
      <c r="EU553" s="20"/>
      <c r="EV553" s="20"/>
      <c r="EW553" s="20"/>
      <c r="EX553" s="20"/>
      <c r="EY553" s="20"/>
      <c r="EZ553" s="20"/>
      <c r="FA553" s="20"/>
      <c r="FB553" s="20"/>
      <c r="FC553" s="20"/>
      <c r="FD553" s="20"/>
      <c r="FE553" s="20"/>
      <c r="FF553" s="20"/>
      <c r="FG553" s="20"/>
      <c r="FH553" s="20"/>
      <c r="FI553" s="20"/>
      <c r="FJ553" s="20"/>
      <c r="FK553" s="20"/>
      <c r="FL553" s="20"/>
      <c r="FM553" s="20"/>
      <c r="FN553" s="20"/>
      <c r="FO553" s="20"/>
      <c r="FP553" s="20"/>
      <c r="FQ553" s="20"/>
      <c r="FR553" s="20"/>
      <c r="FS553" s="20"/>
      <c r="FT553" s="20"/>
      <c r="FU553" s="20"/>
      <c r="FV553" s="20"/>
      <c r="FW553" s="20"/>
      <c r="FX553" s="20"/>
      <c r="FY553" s="20"/>
      <c r="FZ553" s="20"/>
      <c r="GA553" s="20"/>
      <c r="GB553" s="20"/>
      <c r="GC553" s="20"/>
      <c r="GD553" s="20"/>
      <c r="GE553" s="20"/>
      <c r="GF553" s="20"/>
      <c r="GG553" s="20"/>
      <c r="GH553" s="20"/>
      <c r="GI553" s="20"/>
      <c r="GJ553" s="20">
        <v>1965.6</v>
      </c>
      <c r="GK553" s="20">
        <v>1965.6</v>
      </c>
      <c r="GL553" s="20"/>
      <c r="GM553" s="20"/>
      <c r="GN553" s="20"/>
      <c r="GO553" s="20"/>
      <c r="GP553" s="20"/>
      <c r="GQ553" s="20"/>
      <c r="GR553" s="20"/>
      <c r="GS553" s="20"/>
      <c r="GT553" s="20"/>
      <c r="GU553" s="20"/>
      <c r="GV553" s="20"/>
      <c r="GW553" s="20"/>
      <c r="GX553" s="20"/>
      <c r="GY553" s="20"/>
      <c r="GZ553" s="20"/>
      <c r="HA553" s="20"/>
      <c r="HB553" s="20">
        <v>1965.6</v>
      </c>
      <c r="HC553" s="20"/>
      <c r="HD553" s="20"/>
      <c r="HE553" s="20"/>
      <c r="HF553" s="20">
        <v>1965.6</v>
      </c>
      <c r="HG553" s="20"/>
      <c r="HH553" s="20"/>
      <c r="HI553" s="20"/>
      <c r="HJ553" s="20"/>
      <c r="HK553" s="20"/>
      <c r="HL553" s="20">
        <v>1965.6</v>
      </c>
      <c r="HM553" s="20"/>
      <c r="HN553" s="20">
        <v>1965.6</v>
      </c>
      <c r="HO553" s="20"/>
      <c r="HP553" s="20"/>
      <c r="HQ553" s="20"/>
      <c r="HR553" s="20"/>
      <c r="HS553" s="20"/>
      <c r="HT553" s="20"/>
      <c r="HU553" s="20"/>
      <c r="HV553" s="20"/>
      <c r="HW553" s="20"/>
      <c r="HX553" s="20">
        <v>1965.6</v>
      </c>
      <c r="HY553" s="20"/>
      <c r="HZ553" s="20"/>
      <c r="IA553" s="20"/>
      <c r="IB553" s="20"/>
      <c r="IC553" s="20"/>
      <c r="ID553" s="20"/>
      <c r="IE553" s="20"/>
      <c r="IF553" s="20"/>
      <c r="IG553" s="20"/>
      <c r="IH553" s="20"/>
      <c r="II553" s="20"/>
      <c r="IJ553" s="20"/>
      <c r="IK553" s="20"/>
      <c r="IL553" s="20"/>
      <c r="IM553" s="20"/>
      <c r="IN553" s="20"/>
      <c r="IO553" s="20"/>
      <c r="IP553" s="20"/>
      <c r="IQ553" s="20"/>
      <c r="IR553" s="20"/>
      <c r="IS553" s="20"/>
      <c r="IT553" s="20"/>
      <c r="IU553" s="20"/>
    </row>
    <row r="554" spans="1:255" x14ac:dyDescent="0.2">
      <c r="A554" s="71"/>
      <c r="B554" s="72"/>
      <c r="C554" s="72" t="s">
        <v>406</v>
      </c>
      <c r="D554" s="73"/>
      <c r="E554" s="74"/>
      <c r="F554" s="75">
        <v>1.47</v>
      </c>
      <c r="G554" s="76" t="s">
        <v>26</v>
      </c>
      <c r="H554" s="75">
        <v>1.55</v>
      </c>
      <c r="I554" s="75">
        <v>302.25</v>
      </c>
      <c r="J554" s="77">
        <v>13.26</v>
      </c>
      <c r="K554" s="78">
        <v>4007.84</v>
      </c>
      <c r="O554" s="20"/>
      <c r="P554" s="20"/>
      <c r="Q554" s="20"/>
      <c r="R554" s="20"/>
      <c r="S554" s="20"/>
      <c r="T554" s="20">
        <v>302.25</v>
      </c>
      <c r="U554" s="20">
        <v>4007.84</v>
      </c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  <c r="CS554" s="20"/>
      <c r="CT554" s="20"/>
      <c r="CU554" s="20"/>
      <c r="CV554" s="20">
        <v>1</v>
      </c>
      <c r="CW554" s="20"/>
      <c r="CX554" s="20"/>
      <c r="CY554" s="20"/>
      <c r="CZ554" s="20"/>
      <c r="DA554" s="20"/>
      <c r="DB554" s="20"/>
      <c r="DC554" s="20"/>
      <c r="DD554" s="20"/>
      <c r="DE554" s="20"/>
      <c r="DF554" s="20"/>
      <c r="DG554" s="20"/>
      <c r="DH554" s="20"/>
      <c r="DI554" s="20"/>
      <c r="DJ554" s="20"/>
      <c r="DK554" s="20"/>
      <c r="DL554" s="20"/>
      <c r="DM554" s="20"/>
      <c r="DN554" s="20"/>
      <c r="DO554" s="20"/>
      <c r="DP554" s="20"/>
      <c r="DQ554" s="20">
        <v>302.25</v>
      </c>
      <c r="DR554" s="20"/>
      <c r="DS554" s="20">
        <v>4007.84</v>
      </c>
      <c r="DT554" s="20"/>
      <c r="DU554" s="20"/>
      <c r="DV554" s="20"/>
      <c r="DW554" s="20"/>
      <c r="DX554" s="20"/>
      <c r="DY554" s="20"/>
      <c r="DZ554" s="20"/>
      <c r="EA554" s="20"/>
      <c r="EB554" s="20"/>
      <c r="EC554" s="20"/>
      <c r="ED554" s="20"/>
      <c r="EE554" s="20"/>
      <c r="EF554" s="20"/>
      <c r="EG554" s="20"/>
      <c r="EH554" s="20"/>
      <c r="EI554" s="20"/>
      <c r="EJ554" s="20"/>
      <c r="EK554" s="20"/>
      <c r="EL554" s="20"/>
      <c r="EM554" s="20"/>
      <c r="EN554" s="20"/>
      <c r="EO554" s="20"/>
      <c r="EP554" s="20"/>
      <c r="EQ554" s="20"/>
      <c r="ER554" s="20"/>
      <c r="ES554" s="20"/>
      <c r="ET554" s="20"/>
      <c r="EU554" s="20"/>
      <c r="EV554" s="20"/>
      <c r="EW554" s="20"/>
      <c r="EX554" s="20"/>
      <c r="EY554" s="20"/>
      <c r="EZ554" s="20"/>
      <c r="FA554" s="20"/>
      <c r="FB554" s="20"/>
      <c r="FC554" s="20"/>
      <c r="FD554" s="20"/>
      <c r="FE554" s="20"/>
      <c r="FF554" s="20"/>
      <c r="FG554" s="20"/>
      <c r="FH554" s="20"/>
      <c r="FI554" s="20"/>
      <c r="FJ554" s="20"/>
      <c r="FK554" s="20"/>
      <c r="FL554" s="20"/>
      <c r="FM554" s="20"/>
      <c r="FN554" s="20"/>
      <c r="FO554" s="20"/>
      <c r="FP554" s="20"/>
      <c r="FQ554" s="20"/>
      <c r="FR554" s="20"/>
      <c r="FS554" s="20"/>
      <c r="FT554" s="20"/>
      <c r="FU554" s="20"/>
      <c r="FV554" s="20"/>
      <c r="FW554" s="20"/>
      <c r="FX554" s="20"/>
      <c r="FY554" s="20"/>
      <c r="FZ554" s="20"/>
      <c r="GA554" s="20"/>
      <c r="GB554" s="20"/>
      <c r="GC554" s="20"/>
      <c r="GD554" s="20"/>
      <c r="GE554" s="20"/>
      <c r="GF554" s="20"/>
      <c r="GG554" s="20"/>
      <c r="GH554" s="20"/>
      <c r="GI554" s="20"/>
      <c r="GJ554" s="20">
        <v>302.25</v>
      </c>
      <c r="GK554" s="20"/>
      <c r="GL554" s="20">
        <v>302.25</v>
      </c>
      <c r="GM554" s="20"/>
      <c r="GN554" s="20"/>
      <c r="GO554" s="20"/>
      <c r="GP554" s="20"/>
      <c r="GQ554" s="20"/>
      <c r="GR554" s="20"/>
      <c r="GS554" s="20"/>
      <c r="GT554" s="20"/>
      <c r="GU554" s="20"/>
      <c r="GV554" s="20"/>
      <c r="GW554" s="20"/>
      <c r="GX554" s="20"/>
      <c r="GY554" s="20"/>
      <c r="GZ554" s="20"/>
      <c r="HA554" s="20"/>
      <c r="HB554" s="20">
        <v>302.25</v>
      </c>
      <c r="HC554" s="20"/>
      <c r="HD554" s="20"/>
      <c r="HE554" s="20"/>
      <c r="HF554" s="20">
        <v>302.25</v>
      </c>
      <c r="HG554" s="20"/>
      <c r="HH554" s="20"/>
      <c r="HI554" s="20"/>
      <c r="HJ554" s="20"/>
      <c r="HK554" s="20"/>
      <c r="HL554" s="20">
        <v>302.25</v>
      </c>
      <c r="HM554" s="20"/>
      <c r="HN554" s="20">
        <v>302.25</v>
      </c>
      <c r="HO554" s="20"/>
      <c r="HP554" s="20"/>
      <c r="HQ554" s="20"/>
      <c r="HR554" s="20"/>
      <c r="HS554" s="20"/>
      <c r="HT554" s="20"/>
      <c r="HU554" s="20"/>
      <c r="HV554" s="20"/>
      <c r="HW554" s="20"/>
      <c r="HX554" s="20"/>
      <c r="HY554" s="20"/>
      <c r="HZ554" s="20"/>
      <c r="IA554" s="20"/>
      <c r="IB554" s="20"/>
      <c r="IC554" s="20"/>
      <c r="ID554" s="20"/>
      <c r="IE554" s="20"/>
      <c r="IF554" s="20"/>
      <c r="IG554" s="20"/>
      <c r="IH554" s="20"/>
      <c r="II554" s="20"/>
      <c r="IJ554" s="20"/>
      <c r="IK554" s="20"/>
      <c r="IL554" s="20"/>
      <c r="IM554" s="20"/>
      <c r="IN554" s="20"/>
      <c r="IO554" s="20"/>
      <c r="IP554" s="20"/>
      <c r="IQ554" s="20"/>
      <c r="IR554" s="20"/>
      <c r="IS554" s="20"/>
      <c r="IT554" s="20"/>
      <c r="IU554" s="20"/>
    </row>
    <row r="555" spans="1:255" x14ac:dyDescent="0.2">
      <c r="A555" s="71"/>
      <c r="B555" s="72"/>
      <c r="C555" s="72" t="s">
        <v>407</v>
      </c>
      <c r="D555" s="73"/>
      <c r="E555" s="74"/>
      <c r="F555" s="75">
        <v>0.12</v>
      </c>
      <c r="G555" s="76" t="s">
        <v>26</v>
      </c>
      <c r="H555" s="75">
        <v>0.13</v>
      </c>
      <c r="I555" s="75">
        <v>25.35</v>
      </c>
      <c r="J555" s="77">
        <v>33.39</v>
      </c>
      <c r="K555" s="78">
        <v>846.44</v>
      </c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  <c r="CS555" s="20"/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  <c r="DE555" s="20"/>
      <c r="DF555" s="20"/>
      <c r="DG555" s="20"/>
      <c r="DH555" s="20"/>
      <c r="DI555" s="20"/>
      <c r="DJ555" s="20"/>
      <c r="DK555" s="20"/>
      <c r="DL555" s="20"/>
      <c r="DM555" s="20"/>
      <c r="DN555" s="20"/>
      <c r="DO555" s="20"/>
      <c r="DP555" s="20"/>
      <c r="DQ555" s="20"/>
      <c r="DR555" s="20"/>
      <c r="DS555" s="20"/>
      <c r="DT555" s="20"/>
      <c r="DU555" s="20"/>
      <c r="DV555" s="20"/>
      <c r="DW555" s="20"/>
      <c r="DX555" s="20"/>
      <c r="DY555" s="20"/>
      <c r="DZ555" s="20"/>
      <c r="EA555" s="20"/>
      <c r="EB555" s="20"/>
      <c r="EC555" s="20"/>
      <c r="ED555" s="20"/>
      <c r="EE555" s="20"/>
      <c r="EF555" s="20"/>
      <c r="EG555" s="20"/>
      <c r="EH555" s="20"/>
      <c r="EI555" s="20"/>
      <c r="EJ555" s="20"/>
      <c r="EK555" s="20"/>
      <c r="EL555" s="20"/>
      <c r="EM555" s="20"/>
      <c r="EN555" s="20"/>
      <c r="EO555" s="20"/>
      <c r="EP555" s="20"/>
      <c r="EQ555" s="20"/>
      <c r="ER555" s="20"/>
      <c r="ES555" s="20"/>
      <c r="ET555" s="20"/>
      <c r="EU555" s="20"/>
      <c r="EV555" s="20"/>
      <c r="EW555" s="20"/>
      <c r="EX555" s="20"/>
      <c r="EY555" s="20"/>
      <c r="EZ555" s="20"/>
      <c r="FA555" s="20"/>
      <c r="FB555" s="20"/>
      <c r="FC555" s="20"/>
      <c r="FD555" s="20"/>
      <c r="FE555" s="20"/>
      <c r="FF555" s="20"/>
      <c r="FG555" s="20"/>
      <c r="FH555" s="20"/>
      <c r="FI555" s="20"/>
      <c r="FJ555" s="20"/>
      <c r="FK555" s="20"/>
      <c r="FL555" s="20"/>
      <c r="FM555" s="20"/>
      <c r="FN555" s="20"/>
      <c r="FO555" s="20"/>
      <c r="FP555" s="20"/>
      <c r="FQ555" s="20"/>
      <c r="FR555" s="20"/>
      <c r="FS555" s="20"/>
      <c r="FT555" s="20"/>
      <c r="FU555" s="20"/>
      <c r="FV555" s="20"/>
      <c r="FW555" s="20"/>
      <c r="FX555" s="20"/>
      <c r="FY555" s="20"/>
      <c r="FZ555" s="20"/>
      <c r="GA555" s="20"/>
      <c r="GB555" s="20"/>
      <c r="GC555" s="20"/>
      <c r="GD555" s="20"/>
      <c r="GE555" s="20"/>
      <c r="GF555" s="20"/>
      <c r="GG555" s="20"/>
      <c r="GH555" s="20"/>
      <c r="GI555" s="20"/>
      <c r="GJ555" s="20"/>
      <c r="GK555" s="20"/>
      <c r="GL555" s="20"/>
      <c r="GM555" s="20">
        <v>25.35</v>
      </c>
      <c r="GN555" s="20"/>
      <c r="GO555" s="20"/>
      <c r="GP555" s="20"/>
      <c r="GQ555" s="20"/>
      <c r="GR555" s="20"/>
      <c r="GS555" s="20"/>
      <c r="GT555" s="20"/>
      <c r="GU555" s="20"/>
      <c r="GV555" s="20"/>
      <c r="GW555" s="20"/>
      <c r="GX555" s="20"/>
      <c r="GY555" s="20"/>
      <c r="GZ555" s="20"/>
      <c r="HA555" s="20"/>
      <c r="HB555" s="20"/>
      <c r="HC555" s="20"/>
      <c r="HD555" s="20"/>
      <c r="HE555" s="20"/>
      <c r="HF555" s="20"/>
      <c r="HG555" s="20"/>
      <c r="HH555" s="20"/>
      <c r="HI555" s="20"/>
      <c r="HJ555" s="20"/>
      <c r="HK555" s="20"/>
      <c r="HL555" s="20"/>
      <c r="HM555" s="20"/>
      <c r="HN555" s="20"/>
      <c r="HO555" s="20"/>
      <c r="HP555" s="20"/>
      <c r="HQ555" s="20"/>
      <c r="HR555" s="20"/>
      <c r="HS555" s="20"/>
      <c r="HT555" s="20"/>
      <c r="HU555" s="20"/>
      <c r="HV555" s="20"/>
      <c r="HW555" s="20"/>
      <c r="HX555" s="20">
        <v>25.35</v>
      </c>
      <c r="HY555" s="20"/>
      <c r="HZ555" s="20"/>
      <c r="IA555" s="20"/>
      <c r="IB555" s="20"/>
      <c r="IC555" s="20"/>
      <c r="ID555" s="20"/>
      <c r="IE555" s="20"/>
      <c r="IF555" s="20"/>
      <c r="IG555" s="20"/>
      <c r="IH555" s="20"/>
      <c r="II555" s="20"/>
      <c r="IJ555" s="20"/>
      <c r="IK555" s="20"/>
      <c r="IL555" s="20"/>
      <c r="IM555" s="20"/>
      <c r="IN555" s="20"/>
      <c r="IO555" s="20"/>
      <c r="IP555" s="20"/>
      <c r="IQ555" s="20"/>
      <c r="IR555" s="20"/>
      <c r="IS555" s="20"/>
      <c r="IT555" s="20"/>
      <c r="IU555" s="20"/>
    </row>
    <row r="556" spans="1:255" x14ac:dyDescent="0.2">
      <c r="A556" s="71"/>
      <c r="B556" s="72"/>
      <c r="C556" s="72" t="s">
        <v>408</v>
      </c>
      <c r="D556" s="73"/>
      <c r="E556" s="74"/>
      <c r="F556" s="75">
        <v>34.68</v>
      </c>
      <c r="G556" s="76"/>
      <c r="H556" s="75">
        <v>34.68</v>
      </c>
      <c r="I556" s="75">
        <v>6762.6</v>
      </c>
      <c r="J556" s="77">
        <v>9.11</v>
      </c>
      <c r="K556" s="78">
        <v>61607.29</v>
      </c>
      <c r="O556" s="20"/>
      <c r="P556" s="20"/>
      <c r="Q556" s="20"/>
      <c r="R556" s="20"/>
      <c r="S556" s="20"/>
      <c r="T556" s="20">
        <v>6762.6</v>
      </c>
      <c r="U556" s="20">
        <v>61607.29</v>
      </c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  <c r="CS556" s="20"/>
      <c r="CT556" s="20"/>
      <c r="CU556" s="20"/>
      <c r="CV556" s="20">
        <v>1</v>
      </c>
      <c r="CW556" s="20"/>
      <c r="CX556" s="20"/>
      <c r="CY556" s="20"/>
      <c r="CZ556" s="20"/>
      <c r="DA556" s="20"/>
      <c r="DB556" s="20"/>
      <c r="DC556" s="20"/>
      <c r="DD556" s="20"/>
      <c r="DE556" s="20"/>
      <c r="DF556" s="20"/>
      <c r="DG556" s="20"/>
      <c r="DH556" s="20"/>
      <c r="DI556" s="20"/>
      <c r="DJ556" s="20"/>
      <c r="DK556" s="20">
        <v>6762.6</v>
      </c>
      <c r="DL556" s="20"/>
      <c r="DM556" s="20">
        <v>61607.29</v>
      </c>
      <c r="DN556" s="20"/>
      <c r="DO556" s="20"/>
      <c r="DP556" s="20"/>
      <c r="DQ556" s="20"/>
      <c r="DR556" s="20"/>
      <c r="DS556" s="20"/>
      <c r="DT556" s="20"/>
      <c r="DU556" s="20"/>
      <c r="DV556" s="20"/>
      <c r="DW556" s="20"/>
      <c r="DX556" s="20"/>
      <c r="DY556" s="20"/>
      <c r="DZ556" s="20"/>
      <c r="EA556" s="20"/>
      <c r="EB556" s="20"/>
      <c r="EC556" s="20"/>
      <c r="ED556" s="20"/>
      <c r="EE556" s="20"/>
      <c r="EF556" s="20"/>
      <c r="EG556" s="20"/>
      <c r="EH556" s="20"/>
      <c r="EI556" s="20"/>
      <c r="EJ556" s="20"/>
      <c r="EK556" s="20"/>
      <c r="EL556" s="20"/>
      <c r="EM556" s="20"/>
      <c r="EN556" s="20"/>
      <c r="EO556" s="20"/>
      <c r="EP556" s="20"/>
      <c r="EQ556" s="20"/>
      <c r="ER556" s="20"/>
      <c r="ES556" s="20"/>
      <c r="ET556" s="20"/>
      <c r="EU556" s="20"/>
      <c r="EV556" s="20"/>
      <c r="EW556" s="20"/>
      <c r="EX556" s="20"/>
      <c r="EY556" s="20"/>
      <c r="EZ556" s="20"/>
      <c r="FA556" s="20"/>
      <c r="FB556" s="20"/>
      <c r="FC556" s="20"/>
      <c r="FD556" s="20"/>
      <c r="FE556" s="20"/>
      <c r="FF556" s="20"/>
      <c r="FG556" s="20"/>
      <c r="FH556" s="20"/>
      <c r="FI556" s="20"/>
      <c r="FJ556" s="20"/>
      <c r="FK556" s="20"/>
      <c r="FL556" s="20"/>
      <c r="FM556" s="20"/>
      <c r="FN556" s="20"/>
      <c r="FO556" s="20"/>
      <c r="FP556" s="20"/>
      <c r="FQ556" s="20"/>
      <c r="FR556" s="20"/>
      <c r="FS556" s="20"/>
      <c r="FT556" s="20"/>
      <c r="FU556" s="20"/>
      <c r="FV556" s="20"/>
      <c r="FW556" s="20"/>
      <c r="FX556" s="20"/>
      <c r="FY556" s="20"/>
      <c r="FZ556" s="20"/>
      <c r="GA556" s="20"/>
      <c r="GB556" s="20"/>
      <c r="GC556" s="20"/>
      <c r="GD556" s="20"/>
      <c r="GE556" s="20"/>
      <c r="GF556" s="20"/>
      <c r="GG556" s="20"/>
      <c r="GH556" s="20"/>
      <c r="GI556" s="20"/>
      <c r="GJ556" s="20">
        <v>6762.6</v>
      </c>
      <c r="GK556" s="20"/>
      <c r="GL556" s="20"/>
      <c r="GM556" s="20"/>
      <c r="GN556" s="20">
        <v>6762.6</v>
      </c>
      <c r="GO556" s="20"/>
      <c r="GP556" s="20">
        <v>6762.6</v>
      </c>
      <c r="GQ556" s="20">
        <v>6762.6</v>
      </c>
      <c r="GR556" s="20"/>
      <c r="GS556" s="20">
        <v>6762.6</v>
      </c>
      <c r="GT556" s="20"/>
      <c r="GU556" s="20"/>
      <c r="GV556" s="20"/>
      <c r="GW556" s="20">
        <v>0</v>
      </c>
      <c r="GX556" s="20">
        <v>0</v>
      </c>
      <c r="GY556" s="20"/>
      <c r="GZ556" s="20"/>
      <c r="HA556" s="20"/>
      <c r="HB556" s="20">
        <v>6762.6</v>
      </c>
      <c r="HC556" s="20"/>
      <c r="HD556" s="20"/>
      <c r="HE556" s="20"/>
      <c r="HF556" s="20">
        <v>6762.6</v>
      </c>
      <c r="HG556" s="20"/>
      <c r="HH556" s="20"/>
      <c r="HI556" s="20"/>
      <c r="HJ556" s="20"/>
      <c r="HK556" s="20"/>
      <c r="HL556" s="20">
        <v>6762.6</v>
      </c>
      <c r="HM556" s="20"/>
      <c r="HN556" s="20">
        <v>6762.6</v>
      </c>
      <c r="HO556" s="20"/>
      <c r="HP556" s="20"/>
      <c r="HQ556" s="20"/>
      <c r="HR556" s="20"/>
      <c r="HS556" s="20"/>
      <c r="HT556" s="20"/>
      <c r="HU556" s="20"/>
      <c r="HV556" s="20"/>
      <c r="HW556" s="20"/>
      <c r="HX556" s="20"/>
      <c r="HY556" s="20"/>
      <c r="HZ556" s="20"/>
      <c r="IA556" s="20"/>
      <c r="IB556" s="20"/>
      <c r="IC556" s="20"/>
      <c r="ID556" s="20"/>
      <c r="IE556" s="20"/>
      <c r="IF556" s="20"/>
      <c r="IG556" s="20"/>
      <c r="IH556" s="20"/>
      <c r="II556" s="20"/>
      <c r="IJ556" s="20"/>
      <c r="IK556" s="20"/>
      <c r="IL556" s="20"/>
      <c r="IM556" s="20"/>
      <c r="IN556" s="20"/>
      <c r="IO556" s="20"/>
      <c r="IP556" s="20"/>
      <c r="IQ556" s="20"/>
      <c r="IR556" s="20"/>
      <c r="IS556" s="20"/>
      <c r="IT556" s="20"/>
      <c r="IU556" s="20"/>
    </row>
    <row r="557" spans="1:255" x14ac:dyDescent="0.2">
      <c r="A557" s="79"/>
      <c r="B557" s="80"/>
      <c r="C557" s="80" t="s">
        <v>409</v>
      </c>
      <c r="D557" s="81"/>
      <c r="E557" s="82">
        <v>121</v>
      </c>
      <c r="F557" s="83" t="s">
        <v>410</v>
      </c>
      <c r="G557" s="84"/>
      <c r="H557" s="85">
        <v>12.35</v>
      </c>
      <c r="I557" s="85">
        <v>2409.0500000000002</v>
      </c>
      <c r="J557" s="87">
        <v>1.21</v>
      </c>
      <c r="K557" s="86">
        <v>80438.16</v>
      </c>
      <c r="O557" s="20"/>
      <c r="P557" s="20"/>
      <c r="Q557" s="20"/>
      <c r="R557" s="20"/>
      <c r="S557" s="20"/>
      <c r="T557" s="20">
        <v>2409.0500000000002</v>
      </c>
      <c r="U557" s="20">
        <v>80438.16</v>
      </c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  <c r="CS557" s="20"/>
      <c r="CT557" s="20"/>
      <c r="CU557" s="20"/>
      <c r="CV557" s="20">
        <v>1</v>
      </c>
      <c r="CW557" s="20"/>
      <c r="CX557" s="20"/>
      <c r="CY557" s="20"/>
      <c r="CZ557" s="20"/>
      <c r="DA557" s="20"/>
      <c r="DB557" s="20"/>
      <c r="DC557" s="20"/>
      <c r="DD557" s="20"/>
      <c r="DE557" s="20"/>
      <c r="DF557" s="20"/>
      <c r="DG557" s="20"/>
      <c r="DH557" s="20"/>
      <c r="DI557" s="20"/>
      <c r="DJ557" s="20"/>
      <c r="DK557" s="20"/>
      <c r="DL557" s="20"/>
      <c r="DM557" s="20"/>
      <c r="DN557" s="20"/>
      <c r="DO557" s="20"/>
      <c r="DP557" s="20"/>
      <c r="DQ557" s="20">
        <v>2409.0500000000002</v>
      </c>
      <c r="DR557" s="20"/>
      <c r="DS557" s="20">
        <v>80438.16</v>
      </c>
      <c r="DT557" s="20"/>
      <c r="DU557" s="20"/>
      <c r="DV557" s="20"/>
      <c r="DW557" s="20"/>
      <c r="DX557" s="20"/>
      <c r="DY557" s="20"/>
      <c r="DZ557" s="20"/>
      <c r="EA557" s="20"/>
      <c r="EB557" s="20"/>
      <c r="EC557" s="20"/>
      <c r="ED557" s="20"/>
      <c r="EE557" s="20"/>
      <c r="EF557" s="20"/>
      <c r="EG557" s="20"/>
      <c r="EH557" s="20"/>
      <c r="EI557" s="20"/>
      <c r="EJ557" s="20"/>
      <c r="EK557" s="20"/>
      <c r="EL557" s="20"/>
      <c r="EM557" s="20"/>
      <c r="EN557" s="20"/>
      <c r="EO557" s="20"/>
      <c r="EP557" s="20"/>
      <c r="EQ557" s="20"/>
      <c r="ER557" s="20"/>
      <c r="ES557" s="20"/>
      <c r="ET557" s="20"/>
      <c r="EU557" s="20"/>
      <c r="EV557" s="20"/>
      <c r="EW557" s="20"/>
      <c r="EX557" s="20"/>
      <c r="EY557" s="20"/>
      <c r="EZ557" s="20"/>
      <c r="FA557" s="20"/>
      <c r="FB557" s="20"/>
      <c r="FC557" s="20"/>
      <c r="FD557" s="20"/>
      <c r="FE557" s="20"/>
      <c r="FF557" s="20"/>
      <c r="FG557" s="20"/>
      <c r="FH557" s="20"/>
      <c r="FI557" s="20"/>
      <c r="FJ557" s="20"/>
      <c r="FK557" s="20"/>
      <c r="FL557" s="20"/>
      <c r="FM557" s="20"/>
      <c r="FN557" s="20"/>
      <c r="FO557" s="20"/>
      <c r="FP557" s="20"/>
      <c r="FQ557" s="20"/>
      <c r="FR557" s="20"/>
      <c r="FS557" s="20"/>
      <c r="FT557" s="20"/>
      <c r="FU557" s="20"/>
      <c r="FV557" s="20"/>
      <c r="FW557" s="20"/>
      <c r="FX557" s="20"/>
      <c r="FY557" s="20"/>
      <c r="FZ557" s="20"/>
      <c r="GA557" s="20"/>
      <c r="GB557" s="20"/>
      <c r="GC557" s="20"/>
      <c r="GD557" s="20"/>
      <c r="GE557" s="20"/>
      <c r="GF557" s="20"/>
      <c r="GG557" s="20"/>
      <c r="GH557" s="20"/>
      <c r="GI557" s="20"/>
      <c r="GJ557" s="20"/>
      <c r="GK557" s="20"/>
      <c r="GL557" s="20"/>
      <c r="GM557" s="20"/>
      <c r="GN557" s="20"/>
      <c r="GO557" s="20"/>
      <c r="GP557" s="20"/>
      <c r="GQ557" s="20"/>
      <c r="GR557" s="20"/>
      <c r="GS557" s="20"/>
      <c r="GT557" s="20"/>
      <c r="GU557" s="20"/>
      <c r="GV557" s="20"/>
      <c r="GW557" s="20"/>
      <c r="GX557" s="20"/>
      <c r="GY557" s="20">
        <v>2409.0500000000002</v>
      </c>
      <c r="GZ557" s="20"/>
      <c r="HA557" s="20"/>
      <c r="HB557" s="20">
        <v>2409.0500000000002</v>
      </c>
      <c r="HC557" s="20"/>
      <c r="HD557" s="20"/>
      <c r="HE557" s="20"/>
      <c r="HF557" s="20">
        <v>2409.0500000000002</v>
      </c>
      <c r="HG557" s="20"/>
      <c r="HH557" s="20"/>
      <c r="HI557" s="20"/>
      <c r="HJ557" s="20"/>
      <c r="HK557" s="20"/>
      <c r="HL557" s="20">
        <v>2409.0500000000002</v>
      </c>
      <c r="HM557" s="20"/>
      <c r="HN557" s="20">
        <v>2409.0500000000002</v>
      </c>
      <c r="HO557" s="20"/>
      <c r="HP557" s="20"/>
      <c r="HQ557" s="20"/>
      <c r="HR557" s="20"/>
      <c r="HS557" s="20"/>
      <c r="HT557" s="20"/>
      <c r="HU557" s="20"/>
      <c r="HV557" s="20"/>
      <c r="HW557" s="20"/>
      <c r="HX557" s="20"/>
      <c r="HY557" s="20"/>
      <c r="HZ557" s="20"/>
      <c r="IA557" s="20"/>
      <c r="IB557" s="20"/>
      <c r="IC557" s="20"/>
      <c r="ID557" s="20"/>
      <c r="IE557" s="20"/>
      <c r="IF557" s="20"/>
      <c r="IG557" s="20"/>
      <c r="IH557" s="20"/>
      <c r="II557" s="20"/>
      <c r="IJ557" s="20"/>
      <c r="IK557" s="20"/>
      <c r="IL557" s="20"/>
      <c r="IM557" s="20"/>
      <c r="IN557" s="20"/>
      <c r="IO557" s="20"/>
      <c r="IP557" s="20"/>
      <c r="IQ557" s="20"/>
      <c r="IR557" s="20"/>
      <c r="IS557" s="20"/>
      <c r="IT557" s="20"/>
      <c r="IU557" s="20"/>
    </row>
    <row r="558" spans="1:255" x14ac:dyDescent="0.2">
      <c r="A558" s="79"/>
      <c r="B558" s="80"/>
      <c r="C558" s="80" t="s">
        <v>411</v>
      </c>
      <c r="D558" s="81"/>
      <c r="E558" s="82">
        <v>72</v>
      </c>
      <c r="F558" s="83" t="s">
        <v>410</v>
      </c>
      <c r="G558" s="84"/>
      <c r="H558" s="85">
        <v>7.35</v>
      </c>
      <c r="I558" s="85">
        <v>1433.48</v>
      </c>
      <c r="J558" s="87">
        <v>0.72</v>
      </c>
      <c r="K558" s="86">
        <v>47864.03</v>
      </c>
      <c r="O558" s="20"/>
      <c r="P558" s="20"/>
      <c r="Q558" s="20"/>
      <c r="R558" s="20"/>
      <c r="S558" s="20"/>
      <c r="T558" s="20">
        <v>1433.48</v>
      </c>
      <c r="U558" s="20">
        <v>47864.03</v>
      </c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  <c r="CS558" s="20"/>
      <c r="CT558" s="20"/>
      <c r="CU558" s="20"/>
      <c r="CV558" s="20">
        <v>1</v>
      </c>
      <c r="CW558" s="20"/>
      <c r="CX558" s="20"/>
      <c r="CY558" s="20"/>
      <c r="CZ558" s="20"/>
      <c r="DA558" s="20"/>
      <c r="DB558" s="20"/>
      <c r="DC558" s="20"/>
      <c r="DD558" s="20"/>
      <c r="DE558" s="20"/>
      <c r="DF558" s="20"/>
      <c r="DG558" s="20"/>
      <c r="DH558" s="20"/>
      <c r="DI558" s="20"/>
      <c r="DJ558" s="20"/>
      <c r="DK558" s="20"/>
      <c r="DL558" s="20"/>
      <c r="DM558" s="20"/>
      <c r="DN558" s="20"/>
      <c r="DO558" s="20"/>
      <c r="DP558" s="20"/>
      <c r="DQ558" s="20">
        <v>1433.48</v>
      </c>
      <c r="DR558" s="20"/>
      <c r="DS558" s="20">
        <v>47864.03</v>
      </c>
      <c r="DT558" s="20"/>
      <c r="DU558" s="20"/>
      <c r="DV558" s="20"/>
      <c r="DW558" s="20"/>
      <c r="DX558" s="20"/>
      <c r="DY558" s="20"/>
      <c r="DZ558" s="20"/>
      <c r="EA558" s="20"/>
      <c r="EB558" s="20"/>
      <c r="EC558" s="20"/>
      <c r="ED558" s="20"/>
      <c r="EE558" s="20"/>
      <c r="EF558" s="20"/>
      <c r="EG558" s="20"/>
      <c r="EH558" s="20"/>
      <c r="EI558" s="20"/>
      <c r="EJ558" s="20"/>
      <c r="EK558" s="20"/>
      <c r="EL558" s="20"/>
      <c r="EM558" s="20"/>
      <c r="EN558" s="20"/>
      <c r="EO558" s="20"/>
      <c r="EP558" s="20"/>
      <c r="EQ558" s="20"/>
      <c r="ER558" s="20"/>
      <c r="ES558" s="20"/>
      <c r="ET558" s="20"/>
      <c r="EU558" s="20"/>
      <c r="EV558" s="20"/>
      <c r="EW558" s="20"/>
      <c r="EX558" s="20"/>
      <c r="EY558" s="20"/>
      <c r="EZ558" s="20"/>
      <c r="FA558" s="20"/>
      <c r="FB558" s="20"/>
      <c r="FC558" s="20"/>
      <c r="FD558" s="20"/>
      <c r="FE558" s="20"/>
      <c r="FF558" s="20"/>
      <c r="FG558" s="20"/>
      <c r="FH558" s="20"/>
      <c r="FI558" s="20"/>
      <c r="FJ558" s="20"/>
      <c r="FK558" s="20"/>
      <c r="FL558" s="20"/>
      <c r="FM558" s="20"/>
      <c r="FN558" s="20"/>
      <c r="FO558" s="20"/>
      <c r="FP558" s="20"/>
      <c r="FQ558" s="20"/>
      <c r="FR558" s="20"/>
      <c r="FS558" s="20"/>
      <c r="FT558" s="20"/>
      <c r="FU558" s="20"/>
      <c r="FV558" s="20"/>
      <c r="FW558" s="20"/>
      <c r="FX558" s="20"/>
      <c r="FY558" s="20"/>
      <c r="FZ558" s="20"/>
      <c r="GA558" s="20"/>
      <c r="GB558" s="20"/>
      <c r="GC558" s="20"/>
      <c r="GD558" s="20"/>
      <c r="GE558" s="20"/>
      <c r="GF558" s="20"/>
      <c r="GG558" s="20"/>
      <c r="GH558" s="20"/>
      <c r="GI558" s="20"/>
      <c r="GJ558" s="20"/>
      <c r="GK558" s="20"/>
      <c r="GL558" s="20"/>
      <c r="GM558" s="20"/>
      <c r="GN558" s="20"/>
      <c r="GO558" s="20"/>
      <c r="GP558" s="20"/>
      <c r="GQ558" s="20"/>
      <c r="GR558" s="20"/>
      <c r="GS558" s="20"/>
      <c r="GT558" s="20"/>
      <c r="GU558" s="20"/>
      <c r="GV558" s="20"/>
      <c r="GW558" s="20"/>
      <c r="GX558" s="20"/>
      <c r="GY558" s="20"/>
      <c r="GZ558" s="20">
        <v>1433.48</v>
      </c>
      <c r="HA558" s="20"/>
      <c r="HB558" s="20">
        <v>1433.48</v>
      </c>
      <c r="HC558" s="20"/>
      <c r="HD558" s="20"/>
      <c r="HE558" s="20"/>
      <c r="HF558" s="20">
        <v>1433.48</v>
      </c>
      <c r="HG558" s="20"/>
      <c r="HH558" s="20"/>
      <c r="HI558" s="20"/>
      <c r="HJ558" s="20"/>
      <c r="HK558" s="20"/>
      <c r="HL558" s="20">
        <v>1433.48</v>
      </c>
      <c r="HM558" s="20"/>
      <c r="HN558" s="20">
        <v>1433.48</v>
      </c>
      <c r="HO558" s="20"/>
      <c r="HP558" s="20"/>
      <c r="HQ558" s="20"/>
      <c r="HR558" s="20"/>
      <c r="HS558" s="20"/>
      <c r="HT558" s="20"/>
      <c r="HU558" s="20"/>
      <c r="HV558" s="20"/>
      <c r="HW558" s="20"/>
      <c r="HX558" s="20"/>
      <c r="HY558" s="20"/>
      <c r="HZ558" s="20"/>
      <c r="IA558" s="20"/>
      <c r="IB558" s="20"/>
      <c r="IC558" s="20"/>
      <c r="ID558" s="20"/>
      <c r="IE558" s="20"/>
      <c r="IF558" s="20"/>
      <c r="IG558" s="20"/>
      <c r="IH558" s="20"/>
      <c r="II558" s="20"/>
      <c r="IJ558" s="20"/>
      <c r="IK558" s="20"/>
      <c r="IL558" s="20"/>
      <c r="IM558" s="20"/>
      <c r="IN558" s="20"/>
      <c r="IO558" s="20"/>
      <c r="IP558" s="20"/>
      <c r="IQ558" s="20"/>
      <c r="IR558" s="20"/>
      <c r="IS558" s="20"/>
      <c r="IT558" s="20"/>
      <c r="IU558" s="20"/>
    </row>
    <row r="559" spans="1:255" x14ac:dyDescent="0.2">
      <c r="A559" s="71"/>
      <c r="B559" s="72"/>
      <c r="C559" s="72" t="s">
        <v>412</v>
      </c>
      <c r="D559" s="73" t="s">
        <v>413</v>
      </c>
      <c r="E559" s="74">
        <v>1.07</v>
      </c>
      <c r="F559" s="75"/>
      <c r="G559" s="76" t="s">
        <v>26</v>
      </c>
      <c r="H559" s="75">
        <v>1.1200000000000001</v>
      </c>
      <c r="I559" s="88">
        <v>219.08250000000001</v>
      </c>
      <c r="J559" s="77"/>
      <c r="K559" s="78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  <c r="CS559" s="20"/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  <c r="DE559" s="20"/>
      <c r="DF559" s="20"/>
      <c r="DG559" s="20"/>
      <c r="DH559" s="20"/>
      <c r="DI559" s="20"/>
      <c r="DJ559" s="20"/>
      <c r="DK559" s="20"/>
      <c r="DL559" s="20"/>
      <c r="DM559" s="20"/>
      <c r="DN559" s="20"/>
      <c r="DO559" s="20"/>
      <c r="DP559" s="20"/>
      <c r="DQ559" s="20"/>
      <c r="DR559" s="20"/>
      <c r="DS559" s="20"/>
      <c r="DT559" s="20"/>
      <c r="DU559" s="20"/>
      <c r="DV559" s="20"/>
      <c r="DW559" s="20"/>
      <c r="DX559" s="20"/>
      <c r="DY559" s="20"/>
      <c r="DZ559" s="20"/>
      <c r="EA559" s="20"/>
      <c r="EB559" s="20"/>
      <c r="EC559" s="20"/>
      <c r="ED559" s="20"/>
      <c r="EE559" s="20"/>
      <c r="EF559" s="20"/>
      <c r="EG559" s="20"/>
      <c r="EH559" s="20"/>
      <c r="EI559" s="20"/>
      <c r="EJ559" s="20"/>
      <c r="EK559" s="20"/>
      <c r="EL559" s="20"/>
      <c r="EM559" s="20"/>
      <c r="EN559" s="20"/>
      <c r="EO559" s="20"/>
      <c r="EP559" s="20"/>
      <c r="EQ559" s="20"/>
      <c r="ER559" s="20"/>
      <c r="ES559" s="20"/>
      <c r="ET559" s="20"/>
      <c r="EU559" s="20"/>
      <c r="EV559" s="20"/>
      <c r="EW559" s="20"/>
      <c r="EX559" s="20"/>
      <c r="EY559" s="20"/>
      <c r="EZ559" s="20"/>
      <c r="FA559" s="20"/>
      <c r="FB559" s="20"/>
      <c r="FC559" s="20"/>
      <c r="FD559" s="20"/>
      <c r="FE559" s="20"/>
      <c r="FF559" s="20"/>
      <c r="FG559" s="20"/>
      <c r="FH559" s="20"/>
      <c r="FI559" s="20"/>
      <c r="FJ559" s="20"/>
      <c r="FK559" s="20"/>
      <c r="FL559" s="20"/>
      <c r="FM559" s="20"/>
      <c r="FN559" s="20"/>
      <c r="FO559" s="20"/>
      <c r="FP559" s="20"/>
      <c r="FQ559" s="20"/>
      <c r="FR559" s="20"/>
      <c r="FS559" s="20"/>
      <c r="FT559" s="20"/>
      <c r="FU559" s="20"/>
      <c r="FV559" s="20"/>
      <c r="FW559" s="20"/>
      <c r="FX559" s="20"/>
      <c r="FY559" s="20"/>
      <c r="FZ559" s="20"/>
      <c r="GA559" s="20"/>
      <c r="GB559" s="20"/>
      <c r="GC559" s="20"/>
      <c r="GD559" s="20"/>
      <c r="GE559" s="20"/>
      <c r="GF559" s="20"/>
      <c r="GG559" s="20"/>
      <c r="GH559" s="20"/>
      <c r="GI559" s="20"/>
      <c r="GJ559" s="20"/>
      <c r="GK559" s="20"/>
      <c r="GL559" s="20"/>
      <c r="GM559" s="20"/>
      <c r="GN559" s="20"/>
      <c r="GO559" s="20"/>
      <c r="GP559" s="20"/>
      <c r="GQ559" s="20"/>
      <c r="GR559" s="20"/>
      <c r="GS559" s="20"/>
      <c r="GT559" s="20"/>
      <c r="GU559" s="20"/>
      <c r="GV559" s="20"/>
      <c r="GW559" s="20"/>
      <c r="GX559" s="20"/>
      <c r="GY559" s="20"/>
      <c r="GZ559" s="20"/>
      <c r="HA559" s="20"/>
      <c r="HB559" s="20"/>
      <c r="HC559" s="20"/>
      <c r="HD559" s="20"/>
      <c r="HE559" s="20"/>
      <c r="HF559" s="20"/>
      <c r="HG559" s="20"/>
      <c r="HH559" s="20"/>
      <c r="HI559" s="20"/>
      <c r="HJ559" s="20"/>
      <c r="HK559" s="20"/>
      <c r="HL559" s="20"/>
      <c r="HM559" s="20"/>
      <c r="HN559" s="20"/>
      <c r="HO559" s="20"/>
      <c r="HP559" s="20"/>
      <c r="HQ559" s="20"/>
      <c r="HR559" s="20"/>
      <c r="HS559" s="20"/>
      <c r="HT559" s="20"/>
      <c r="HU559" s="20"/>
      <c r="HV559" s="20"/>
      <c r="HW559" s="20"/>
      <c r="HX559" s="20"/>
      <c r="HY559" s="20"/>
      <c r="HZ559" s="20"/>
      <c r="IA559" s="20"/>
      <c r="IB559" s="20"/>
      <c r="IC559" s="20"/>
      <c r="ID559" s="20"/>
      <c r="IE559" s="20"/>
      <c r="IF559" s="20"/>
      <c r="IG559" s="20"/>
      <c r="IH559" s="20"/>
      <c r="II559" s="20"/>
      <c r="IJ559" s="20"/>
      <c r="IK559" s="20"/>
      <c r="IL559" s="20"/>
      <c r="IM559" s="20"/>
      <c r="IN559" s="20"/>
      <c r="IO559" s="20"/>
      <c r="IP559" s="20"/>
      <c r="IQ559" s="20"/>
      <c r="IR559" s="20"/>
      <c r="IS559" s="20"/>
      <c r="IT559" s="20"/>
      <c r="IU559" s="20"/>
    </row>
    <row r="560" spans="1:255" ht="24" x14ac:dyDescent="0.2">
      <c r="A560" s="125" t="s">
        <v>188</v>
      </c>
      <c r="B560" s="126" t="s">
        <v>54</v>
      </c>
      <c r="C560" s="127" t="s">
        <v>55</v>
      </c>
      <c r="D560" s="128" t="s">
        <v>56</v>
      </c>
      <c r="E560" s="129">
        <v>19.5</v>
      </c>
      <c r="F560" s="130">
        <v>1</v>
      </c>
      <c r="G560" s="65"/>
      <c r="H560" s="130">
        <v>1</v>
      </c>
      <c r="I560" s="130">
        <v>19.5</v>
      </c>
      <c r="J560" s="66">
        <v>9.11</v>
      </c>
      <c r="K560" s="131">
        <v>177.65</v>
      </c>
      <c r="L560" s="20"/>
      <c r="M560" s="20"/>
      <c r="N560" s="20"/>
      <c r="O560" s="20"/>
      <c r="P560" s="20"/>
      <c r="Q560" s="20"/>
      <c r="R560" s="20"/>
      <c r="S560" s="20"/>
      <c r="T560" s="20">
        <v>19.5</v>
      </c>
      <c r="U560" s="20">
        <v>177.65</v>
      </c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  <c r="CS560" s="20"/>
      <c r="CT560" s="20"/>
      <c r="CU560" s="20"/>
      <c r="CV560" s="20">
        <v>1</v>
      </c>
      <c r="CW560" s="20"/>
      <c r="CX560" s="20"/>
      <c r="CY560" s="20"/>
      <c r="CZ560" s="20"/>
      <c r="DA560" s="20"/>
      <c r="DB560" s="20"/>
      <c r="DC560" s="20"/>
      <c r="DD560" s="20"/>
      <c r="DE560" s="20"/>
      <c r="DF560" s="20"/>
      <c r="DG560" s="20"/>
      <c r="DH560" s="20"/>
      <c r="DI560" s="20"/>
      <c r="DJ560" s="20"/>
      <c r="DK560" s="20">
        <v>19.5</v>
      </c>
      <c r="DL560" s="20"/>
      <c r="DM560" s="20">
        <v>177.65</v>
      </c>
      <c r="DN560" s="20"/>
      <c r="DO560" s="20"/>
      <c r="DP560" s="20"/>
      <c r="DQ560" s="20"/>
      <c r="DR560" s="20"/>
      <c r="DS560" s="20"/>
      <c r="DT560" s="20"/>
      <c r="DU560" s="20"/>
      <c r="DV560" s="20"/>
      <c r="DW560" s="20"/>
      <c r="DX560" s="20"/>
      <c r="DY560" s="20"/>
      <c r="DZ560" s="20"/>
      <c r="EA560" s="20"/>
      <c r="EB560" s="20"/>
      <c r="EC560" s="20"/>
      <c r="ED560" s="20"/>
      <c r="EE560" s="20"/>
      <c r="EF560" s="20"/>
      <c r="EG560" s="20"/>
      <c r="EH560" s="20"/>
      <c r="EI560" s="20"/>
      <c r="EJ560" s="20"/>
      <c r="EK560" s="20"/>
      <c r="EL560" s="20"/>
      <c r="EM560" s="20"/>
      <c r="EN560" s="20"/>
      <c r="EO560" s="20"/>
      <c r="EP560" s="20"/>
      <c r="EQ560" s="20"/>
      <c r="ER560" s="20"/>
      <c r="ES560" s="20"/>
      <c r="ET560" s="20"/>
      <c r="EU560" s="20"/>
      <c r="EV560" s="20"/>
      <c r="EW560" s="20"/>
      <c r="EX560" s="20"/>
      <c r="EY560" s="20"/>
      <c r="EZ560" s="20"/>
      <c r="FA560" s="20"/>
      <c r="FB560" s="20"/>
      <c r="FC560" s="20"/>
      <c r="FD560" s="20"/>
      <c r="FE560" s="20"/>
      <c r="FF560" s="20"/>
      <c r="FG560" s="20"/>
      <c r="FH560" s="20"/>
      <c r="FI560" s="20"/>
      <c r="FJ560" s="20"/>
      <c r="FK560" s="20"/>
      <c r="FL560" s="20"/>
      <c r="FM560" s="20"/>
      <c r="FN560" s="20"/>
      <c r="FO560" s="20"/>
      <c r="FP560" s="20"/>
      <c r="FQ560" s="20"/>
      <c r="FR560" s="20"/>
      <c r="FS560" s="20"/>
      <c r="FT560" s="20"/>
      <c r="FU560" s="20"/>
      <c r="FV560" s="20"/>
      <c r="FW560" s="20"/>
      <c r="FX560" s="20"/>
      <c r="FY560" s="20"/>
      <c r="FZ560" s="20"/>
      <c r="GA560" s="20"/>
      <c r="GB560" s="20"/>
      <c r="GC560" s="20"/>
      <c r="GD560" s="20"/>
      <c r="GE560" s="20"/>
      <c r="GF560" s="20"/>
      <c r="GG560" s="20"/>
      <c r="GH560" s="20"/>
      <c r="GI560" s="20"/>
      <c r="GJ560" s="20">
        <v>19.5</v>
      </c>
      <c r="GK560" s="20"/>
      <c r="GL560" s="20"/>
      <c r="GM560" s="20"/>
      <c r="GN560" s="20">
        <v>19.5</v>
      </c>
      <c r="GO560" s="20"/>
      <c r="GP560" s="20">
        <v>19.5</v>
      </c>
      <c r="GQ560" s="20">
        <v>19.5</v>
      </c>
      <c r="GR560" s="20"/>
      <c r="GS560" s="20">
        <v>19.5</v>
      </c>
      <c r="GT560" s="20"/>
      <c r="GU560" s="20"/>
      <c r="GV560" s="20"/>
      <c r="GW560" s="20"/>
      <c r="GX560" s="20"/>
      <c r="GY560" s="20"/>
      <c r="GZ560" s="20"/>
      <c r="HA560" s="20"/>
      <c r="HB560" s="20">
        <v>19.5</v>
      </c>
      <c r="HC560" s="20"/>
      <c r="HD560" s="20"/>
      <c r="HE560" s="20"/>
      <c r="HF560" s="20">
        <v>19.5</v>
      </c>
      <c r="HG560" s="20"/>
      <c r="HH560" s="20"/>
      <c r="HI560" s="20"/>
      <c r="HJ560" s="20"/>
      <c r="HK560" s="20"/>
      <c r="HL560" s="20">
        <v>19.5</v>
      </c>
      <c r="HM560" s="20"/>
      <c r="HN560" s="20">
        <v>19.5</v>
      </c>
      <c r="HO560" s="20"/>
      <c r="HP560" s="20"/>
      <c r="HQ560" s="20"/>
      <c r="HR560" s="20"/>
      <c r="HS560" s="20"/>
      <c r="HT560" s="20"/>
      <c r="HU560" s="20"/>
      <c r="HV560" s="20"/>
      <c r="HW560" s="20"/>
      <c r="HX560" s="20"/>
      <c r="HY560" s="20"/>
      <c r="HZ560" s="20"/>
      <c r="IA560" s="20"/>
      <c r="IB560" s="20"/>
      <c r="IC560" s="20"/>
      <c r="ID560" s="20"/>
      <c r="IE560" s="20"/>
      <c r="IF560" s="20"/>
      <c r="IG560" s="20"/>
      <c r="IH560" s="20"/>
      <c r="II560" s="20"/>
      <c r="IJ560" s="20"/>
      <c r="IK560" s="20"/>
      <c r="IL560" s="20"/>
      <c r="IM560" s="20"/>
      <c r="IN560" s="20"/>
      <c r="IO560" s="20"/>
      <c r="IP560" s="20"/>
      <c r="IQ560" s="20"/>
      <c r="IR560" s="20"/>
      <c r="IS560" s="20"/>
      <c r="IT560" s="20"/>
      <c r="IU560" s="20"/>
    </row>
    <row r="561" spans="1:255" ht="24" x14ac:dyDescent="0.2">
      <c r="A561" s="125" t="s">
        <v>189</v>
      </c>
      <c r="B561" s="126" t="s">
        <v>62</v>
      </c>
      <c r="C561" s="127" t="s">
        <v>63</v>
      </c>
      <c r="D561" s="128" t="s">
        <v>64</v>
      </c>
      <c r="E561" s="129">
        <v>-3.9</v>
      </c>
      <c r="F561" s="130">
        <v>1539.5</v>
      </c>
      <c r="G561" s="65"/>
      <c r="H561" s="130">
        <v>1539.5</v>
      </c>
      <c r="I561" s="130">
        <v>-6004.05</v>
      </c>
      <c r="J561" s="66">
        <v>9.11</v>
      </c>
      <c r="K561" s="131">
        <v>-54696.9</v>
      </c>
      <c r="L561" s="20"/>
      <c r="M561" s="20"/>
      <c r="N561" s="20"/>
      <c r="O561" s="20"/>
      <c r="P561" s="20"/>
      <c r="Q561" s="20"/>
      <c r="R561" s="20"/>
      <c r="S561" s="20"/>
      <c r="T561" s="20">
        <v>-6004.05</v>
      </c>
      <c r="U561" s="20">
        <v>-54696.9</v>
      </c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  <c r="CS561" s="20"/>
      <c r="CT561" s="20"/>
      <c r="CU561" s="20"/>
      <c r="CV561" s="20">
        <v>1</v>
      </c>
      <c r="CW561" s="20"/>
      <c r="CX561" s="20"/>
      <c r="CY561" s="20"/>
      <c r="CZ561" s="20"/>
      <c r="DA561" s="20"/>
      <c r="DB561" s="20"/>
      <c r="DC561" s="20"/>
      <c r="DD561" s="20"/>
      <c r="DE561" s="20"/>
      <c r="DF561" s="20"/>
      <c r="DG561" s="20"/>
      <c r="DH561" s="20"/>
      <c r="DI561" s="20"/>
      <c r="DJ561" s="20"/>
      <c r="DK561" s="20">
        <v>-6004.05</v>
      </c>
      <c r="DL561" s="20"/>
      <c r="DM561" s="20">
        <v>-54696.9</v>
      </c>
      <c r="DN561" s="20"/>
      <c r="DO561" s="20"/>
      <c r="DP561" s="20"/>
      <c r="DQ561" s="20"/>
      <c r="DR561" s="20"/>
      <c r="DS561" s="20"/>
      <c r="DT561" s="20"/>
      <c r="DU561" s="20"/>
      <c r="DV561" s="20"/>
      <c r="DW561" s="20"/>
      <c r="DX561" s="20"/>
      <c r="DY561" s="20"/>
      <c r="DZ561" s="20"/>
      <c r="EA561" s="20"/>
      <c r="EB561" s="20"/>
      <c r="EC561" s="20"/>
      <c r="ED561" s="20"/>
      <c r="EE561" s="20"/>
      <c r="EF561" s="20"/>
      <c r="EG561" s="20"/>
      <c r="EH561" s="20"/>
      <c r="EI561" s="20"/>
      <c r="EJ561" s="20"/>
      <c r="EK561" s="20"/>
      <c r="EL561" s="20"/>
      <c r="EM561" s="20"/>
      <c r="EN561" s="20"/>
      <c r="EO561" s="20"/>
      <c r="EP561" s="20"/>
      <c r="EQ561" s="20"/>
      <c r="ER561" s="20"/>
      <c r="ES561" s="20"/>
      <c r="ET561" s="20"/>
      <c r="EU561" s="20"/>
      <c r="EV561" s="20"/>
      <c r="EW561" s="20"/>
      <c r="EX561" s="20"/>
      <c r="EY561" s="20"/>
      <c r="EZ561" s="20"/>
      <c r="FA561" s="20"/>
      <c r="FB561" s="20"/>
      <c r="FC561" s="20"/>
      <c r="FD561" s="20"/>
      <c r="FE561" s="20"/>
      <c r="FF561" s="20"/>
      <c r="FG561" s="20"/>
      <c r="FH561" s="20"/>
      <c r="FI561" s="20"/>
      <c r="FJ561" s="20"/>
      <c r="FK561" s="20"/>
      <c r="FL561" s="20"/>
      <c r="FM561" s="20"/>
      <c r="FN561" s="20"/>
      <c r="FO561" s="20"/>
      <c r="FP561" s="20"/>
      <c r="FQ561" s="20"/>
      <c r="FR561" s="20"/>
      <c r="FS561" s="20"/>
      <c r="FT561" s="20"/>
      <c r="FU561" s="20"/>
      <c r="FV561" s="20"/>
      <c r="FW561" s="20"/>
      <c r="FX561" s="20"/>
      <c r="FY561" s="20"/>
      <c r="FZ561" s="20"/>
      <c r="GA561" s="20"/>
      <c r="GB561" s="20"/>
      <c r="GC561" s="20"/>
      <c r="GD561" s="20"/>
      <c r="GE561" s="20"/>
      <c r="GF561" s="20"/>
      <c r="GG561" s="20"/>
      <c r="GH561" s="20"/>
      <c r="GI561" s="20"/>
      <c r="GJ561" s="20">
        <v>-6004.05</v>
      </c>
      <c r="GK561" s="20"/>
      <c r="GL561" s="20"/>
      <c r="GM561" s="20"/>
      <c r="GN561" s="20">
        <v>-6004.05</v>
      </c>
      <c r="GO561" s="20"/>
      <c r="GP561" s="20">
        <v>-6004.05</v>
      </c>
      <c r="GQ561" s="20">
        <v>-6004.05</v>
      </c>
      <c r="GR561" s="20"/>
      <c r="GS561" s="20">
        <v>-6004.05</v>
      </c>
      <c r="GT561" s="20"/>
      <c r="GU561" s="20"/>
      <c r="GV561" s="20"/>
      <c r="GW561" s="20"/>
      <c r="GX561" s="20"/>
      <c r="GY561" s="20"/>
      <c r="GZ561" s="20"/>
      <c r="HA561" s="20"/>
      <c r="HB561" s="20">
        <v>-6004.05</v>
      </c>
      <c r="HC561" s="20"/>
      <c r="HD561" s="20"/>
      <c r="HE561" s="20"/>
      <c r="HF561" s="20">
        <v>-6004.05</v>
      </c>
      <c r="HG561" s="20"/>
      <c r="HH561" s="20"/>
      <c r="HI561" s="20"/>
      <c r="HJ561" s="20"/>
      <c r="HK561" s="20"/>
      <c r="HL561" s="20">
        <v>-6004.05</v>
      </c>
      <c r="HM561" s="20"/>
      <c r="HN561" s="20">
        <v>-6004.05</v>
      </c>
      <c r="HO561" s="20"/>
      <c r="HP561" s="20"/>
      <c r="HQ561" s="20"/>
      <c r="HR561" s="20"/>
      <c r="HS561" s="20"/>
      <c r="HT561" s="20"/>
      <c r="HU561" s="20"/>
      <c r="HV561" s="20"/>
      <c r="HW561" s="20"/>
      <c r="HX561" s="20"/>
      <c r="HY561" s="20"/>
      <c r="HZ561" s="20"/>
      <c r="IA561" s="20"/>
      <c r="IB561" s="20"/>
      <c r="IC561" s="20"/>
      <c r="ID561" s="20"/>
      <c r="IE561" s="20"/>
      <c r="IF561" s="20"/>
      <c r="IG561" s="20"/>
      <c r="IH561" s="20"/>
      <c r="II561" s="20"/>
      <c r="IJ561" s="20"/>
      <c r="IK561" s="20"/>
      <c r="IL561" s="20"/>
      <c r="IM561" s="20"/>
      <c r="IN561" s="20"/>
      <c r="IO561" s="20"/>
      <c r="IP561" s="20"/>
      <c r="IQ561" s="20"/>
      <c r="IR561" s="20"/>
      <c r="IS561" s="20"/>
      <c r="IT561" s="20"/>
      <c r="IU561" s="20"/>
    </row>
    <row r="562" spans="1:255" x14ac:dyDescent="0.2">
      <c r="A562" s="125" t="s">
        <v>190</v>
      </c>
      <c r="B562" s="126" t="s">
        <v>35</v>
      </c>
      <c r="C562" s="127" t="s">
        <v>67</v>
      </c>
      <c r="D562" s="128" t="s">
        <v>23</v>
      </c>
      <c r="E562" s="129">
        <v>195</v>
      </c>
      <c r="F562" s="102">
        <v>910.5200000000001</v>
      </c>
      <c r="G562" s="65"/>
      <c r="H562" s="102">
        <v>910.52</v>
      </c>
      <c r="I562" s="130">
        <v>19489.73</v>
      </c>
      <c r="J562" s="66">
        <v>9.11</v>
      </c>
      <c r="K562" s="131">
        <v>177551.4</v>
      </c>
      <c r="L562" s="20"/>
      <c r="M562" s="20"/>
      <c r="N562" s="20"/>
      <c r="O562" s="20"/>
      <c r="P562" s="20"/>
      <c r="Q562" s="20"/>
      <c r="R562" s="20"/>
      <c r="S562" s="20"/>
      <c r="T562" s="20">
        <v>19489.73</v>
      </c>
      <c r="U562" s="20">
        <v>177551.4</v>
      </c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  <c r="CS562" s="20"/>
      <c r="CT562" s="20"/>
      <c r="CU562" s="20"/>
      <c r="CV562" s="20">
        <v>1</v>
      </c>
      <c r="CW562" s="20"/>
      <c r="CX562" s="20"/>
      <c r="CY562" s="20"/>
      <c r="CZ562" s="20"/>
      <c r="DA562" s="20"/>
      <c r="DB562" s="20"/>
      <c r="DC562" s="20"/>
      <c r="DD562" s="20"/>
      <c r="DE562" s="20">
        <v>177551.4</v>
      </c>
      <c r="DF562" s="20"/>
      <c r="DG562" s="20"/>
      <c r="DH562" s="20"/>
      <c r="DI562" s="20"/>
      <c r="DJ562" s="20"/>
      <c r="DK562" s="20">
        <v>19489.73</v>
      </c>
      <c r="DL562" s="20"/>
      <c r="DM562" s="20">
        <v>177551.4</v>
      </c>
      <c r="DN562" s="20"/>
      <c r="DO562" s="20"/>
      <c r="DP562" s="20"/>
      <c r="DQ562" s="20"/>
      <c r="DR562" s="20"/>
      <c r="DS562" s="20"/>
      <c r="DT562" s="20"/>
      <c r="DU562" s="20"/>
      <c r="DV562" s="20"/>
      <c r="DW562" s="20"/>
      <c r="DX562" s="20"/>
      <c r="DY562" s="20"/>
      <c r="DZ562" s="20"/>
      <c r="EA562" s="20"/>
      <c r="EB562" s="20"/>
      <c r="EC562" s="20"/>
      <c r="ED562" s="20"/>
      <c r="EE562" s="20"/>
      <c r="EF562" s="20"/>
      <c r="EG562" s="20"/>
      <c r="EH562" s="20"/>
      <c r="EI562" s="20"/>
      <c r="EJ562" s="20"/>
      <c r="EK562" s="20"/>
      <c r="EL562" s="20"/>
      <c r="EM562" s="20"/>
      <c r="EN562" s="20"/>
      <c r="EO562" s="20"/>
      <c r="EP562" s="20"/>
      <c r="EQ562" s="20"/>
      <c r="ER562" s="20"/>
      <c r="ES562" s="20"/>
      <c r="ET562" s="20"/>
      <c r="EU562" s="20"/>
      <c r="EV562" s="20"/>
      <c r="EW562" s="20"/>
      <c r="EX562" s="20"/>
      <c r="EY562" s="20"/>
      <c r="EZ562" s="20"/>
      <c r="FA562" s="20"/>
      <c r="FB562" s="20"/>
      <c r="FC562" s="20"/>
      <c r="FD562" s="20"/>
      <c r="FE562" s="20"/>
      <c r="FF562" s="20"/>
      <c r="FG562" s="20"/>
      <c r="FH562" s="20"/>
      <c r="FI562" s="20"/>
      <c r="FJ562" s="20"/>
      <c r="FK562" s="20"/>
      <c r="FL562" s="20"/>
      <c r="FM562" s="20"/>
      <c r="FN562" s="20"/>
      <c r="FO562" s="20"/>
      <c r="FP562" s="20"/>
      <c r="FQ562" s="20"/>
      <c r="FR562" s="20"/>
      <c r="FS562" s="20"/>
      <c r="FT562" s="20"/>
      <c r="FU562" s="20"/>
      <c r="FV562" s="20"/>
      <c r="FW562" s="20"/>
      <c r="FX562" s="20"/>
      <c r="FY562" s="20"/>
      <c r="FZ562" s="20"/>
      <c r="GA562" s="20"/>
      <c r="GB562" s="20"/>
      <c r="GC562" s="20"/>
      <c r="GD562" s="20"/>
      <c r="GE562" s="20"/>
      <c r="GF562" s="20"/>
      <c r="GG562" s="20"/>
      <c r="GH562" s="20"/>
      <c r="GI562" s="20"/>
      <c r="GJ562" s="20">
        <v>19489.73</v>
      </c>
      <c r="GK562" s="20"/>
      <c r="GL562" s="20"/>
      <c r="GM562" s="20"/>
      <c r="GN562" s="20">
        <v>19489.73</v>
      </c>
      <c r="GO562" s="20"/>
      <c r="GP562" s="20">
        <v>19489.73</v>
      </c>
      <c r="GQ562" s="20">
        <v>19489.73</v>
      </c>
      <c r="GR562" s="20"/>
      <c r="GS562" s="20">
        <v>19489.73</v>
      </c>
      <c r="GT562" s="20"/>
      <c r="GU562" s="20"/>
      <c r="GV562" s="20"/>
      <c r="GW562" s="20"/>
      <c r="GX562" s="20"/>
      <c r="GY562" s="20"/>
      <c r="GZ562" s="20"/>
      <c r="HA562" s="20"/>
      <c r="HB562" s="20">
        <v>19489.73</v>
      </c>
      <c r="HC562" s="20"/>
      <c r="HD562" s="20"/>
      <c r="HE562" s="20"/>
      <c r="HF562" s="20">
        <v>19489.73</v>
      </c>
      <c r="HG562" s="20"/>
      <c r="HH562" s="20"/>
      <c r="HI562" s="20"/>
      <c r="HJ562" s="20"/>
      <c r="HK562" s="20"/>
      <c r="HL562" s="20">
        <v>19489.73</v>
      </c>
      <c r="HM562" s="20"/>
      <c r="HN562" s="20">
        <v>19489.73</v>
      </c>
      <c r="HO562" s="20"/>
      <c r="HP562" s="20"/>
      <c r="HQ562" s="20"/>
      <c r="HR562" s="20"/>
      <c r="HS562" s="20"/>
      <c r="HT562" s="20"/>
      <c r="HU562" s="20"/>
      <c r="HV562" s="20"/>
      <c r="HW562" s="20"/>
      <c r="HX562" s="20"/>
      <c r="HY562" s="20">
        <v>19489.73</v>
      </c>
      <c r="HZ562" s="20"/>
      <c r="IA562" s="20"/>
      <c r="IB562" s="20"/>
      <c r="IC562" s="20"/>
      <c r="ID562" s="20"/>
      <c r="IE562" s="20"/>
      <c r="IF562" s="20"/>
      <c r="IG562" s="20"/>
      <c r="IH562" s="20"/>
      <c r="II562" s="20"/>
      <c r="IJ562" s="20"/>
      <c r="IK562" s="20"/>
      <c r="IL562" s="20"/>
      <c r="IM562" s="20"/>
      <c r="IN562" s="20"/>
      <c r="IO562" s="20"/>
      <c r="IP562" s="20"/>
      <c r="IQ562" s="20"/>
      <c r="IR562" s="20"/>
      <c r="IS562" s="20"/>
      <c r="IT562" s="20"/>
      <c r="IU562" s="20"/>
    </row>
    <row r="563" spans="1:255" x14ac:dyDescent="0.2">
      <c r="A563" s="89"/>
      <c r="B563" s="96" t="s">
        <v>415</v>
      </c>
      <c r="C563" s="96" t="s">
        <v>422</v>
      </c>
      <c r="D563" s="29"/>
      <c r="E563" s="29"/>
      <c r="F563" s="29"/>
      <c r="G563" s="29"/>
      <c r="H563" s="29"/>
      <c r="I563" s="29"/>
      <c r="J563" s="29"/>
      <c r="K563" s="90"/>
    </row>
    <row r="564" spans="1:255" ht="13.5" thickBot="1" x14ac:dyDescent="0.25">
      <c r="A564" s="133"/>
      <c r="B564" s="134"/>
      <c r="C564" s="134" t="s">
        <v>423</v>
      </c>
      <c r="D564" s="134"/>
      <c r="E564" s="134"/>
      <c r="F564" s="134"/>
      <c r="G564" s="134"/>
      <c r="H564" s="229">
        <v>20267.78</v>
      </c>
      <c r="I564" s="230"/>
      <c r="J564" s="229">
        <v>184639.44</v>
      </c>
      <c r="K564" s="231"/>
      <c r="L564" s="132"/>
      <c r="M564" s="132"/>
      <c r="N564" s="132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  <c r="CS564" s="20"/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  <c r="DE564" s="20"/>
      <c r="DF564" s="20"/>
      <c r="DG564" s="20"/>
      <c r="DH564" s="20"/>
      <c r="DI564" s="20"/>
      <c r="DJ564" s="20"/>
      <c r="DK564" s="20"/>
      <c r="DL564" s="20"/>
      <c r="DM564" s="20"/>
      <c r="DN564" s="20"/>
      <c r="DO564" s="20"/>
      <c r="DP564" s="20"/>
      <c r="DQ564" s="20"/>
      <c r="DR564" s="20"/>
      <c r="DS564" s="20"/>
      <c r="DT564" s="20"/>
      <c r="DU564" s="20"/>
      <c r="DV564" s="20"/>
      <c r="DW564" s="20"/>
      <c r="DX564" s="20"/>
      <c r="DY564" s="20"/>
      <c r="DZ564" s="20"/>
      <c r="EA564" s="20"/>
      <c r="EB564" s="20"/>
      <c r="EC564" s="20"/>
      <c r="ED564" s="20"/>
      <c r="EE564" s="20"/>
      <c r="EF564" s="20"/>
      <c r="EG564" s="20"/>
      <c r="EH564" s="20"/>
      <c r="EI564" s="20"/>
      <c r="EJ564" s="20"/>
      <c r="EK564" s="20"/>
      <c r="EL564" s="20"/>
      <c r="EM564" s="20"/>
      <c r="EN564" s="20"/>
      <c r="EO564" s="20"/>
      <c r="EP564" s="20"/>
      <c r="EQ564" s="20"/>
      <c r="ER564" s="20"/>
      <c r="ES564" s="20"/>
      <c r="ET564" s="20"/>
      <c r="EU564" s="20"/>
      <c r="EV564" s="20"/>
      <c r="EW564" s="20"/>
      <c r="EX564" s="20"/>
      <c r="EY564" s="20"/>
      <c r="EZ564" s="20"/>
      <c r="FA564" s="20"/>
      <c r="FB564" s="20"/>
      <c r="FC564" s="20"/>
      <c r="FD564" s="20"/>
      <c r="FE564" s="20"/>
      <c r="FF564" s="20"/>
      <c r="FG564" s="20"/>
      <c r="FH564" s="20"/>
      <c r="FI564" s="20"/>
      <c r="FJ564" s="20"/>
      <c r="FK564" s="20"/>
      <c r="FL564" s="20"/>
      <c r="FM564" s="20"/>
      <c r="FN564" s="20"/>
      <c r="FO564" s="20"/>
      <c r="FP564" s="20"/>
      <c r="FQ564" s="20"/>
      <c r="FR564" s="20"/>
      <c r="FS564" s="20"/>
      <c r="FT564" s="20"/>
      <c r="FU564" s="20"/>
      <c r="FV564" s="20"/>
      <c r="FW564" s="20"/>
      <c r="FX564" s="20"/>
      <c r="FY564" s="20"/>
      <c r="FZ564" s="20"/>
      <c r="GA564" s="20"/>
      <c r="GB564" s="20"/>
      <c r="GC564" s="20"/>
      <c r="GD564" s="20"/>
      <c r="GE564" s="20"/>
      <c r="GF564" s="20"/>
      <c r="GG564" s="20"/>
      <c r="GH564" s="20"/>
      <c r="GI564" s="20"/>
      <c r="GJ564" s="20"/>
      <c r="GK564" s="20"/>
      <c r="GL564" s="20"/>
      <c r="GM564" s="20"/>
      <c r="GN564" s="20"/>
      <c r="GO564" s="20"/>
      <c r="GP564" s="20"/>
      <c r="GQ564" s="20"/>
      <c r="GR564" s="20"/>
      <c r="GS564" s="20"/>
      <c r="GT564" s="20"/>
      <c r="GU564" s="20"/>
      <c r="GV564" s="20"/>
      <c r="GW564" s="20"/>
      <c r="GX564" s="20"/>
      <c r="GY564" s="20"/>
      <c r="GZ564" s="20"/>
      <c r="HA564" s="20"/>
      <c r="HB564" s="20"/>
      <c r="HC564" s="20"/>
      <c r="HD564" s="20"/>
      <c r="HE564" s="20"/>
      <c r="HF564" s="20"/>
      <c r="HG564" s="20"/>
      <c r="HH564" s="20"/>
      <c r="HI564" s="20"/>
      <c r="HJ564" s="20"/>
      <c r="HK564" s="20"/>
      <c r="HL564" s="20"/>
      <c r="HM564" s="20"/>
      <c r="HN564" s="20"/>
      <c r="HO564" s="20"/>
      <c r="HP564" s="20"/>
      <c r="HQ564" s="20"/>
      <c r="HR564" s="20"/>
      <c r="HS564" s="20"/>
      <c r="HT564" s="20"/>
      <c r="HU564" s="20"/>
      <c r="HV564" s="20"/>
      <c r="HW564" s="20"/>
      <c r="HX564" s="20"/>
      <c r="HY564" s="20"/>
      <c r="HZ564" s="20"/>
      <c r="IA564" s="20"/>
      <c r="IB564" s="20"/>
      <c r="IC564" s="20"/>
      <c r="ID564" s="20"/>
      <c r="IE564" s="20"/>
      <c r="IF564" s="20"/>
      <c r="IG564" s="20"/>
      <c r="IH564" s="20"/>
      <c r="II564" s="20"/>
      <c r="IJ564" s="20"/>
      <c r="IK564" s="20"/>
      <c r="IL564" s="20"/>
      <c r="IM564" s="20"/>
      <c r="IN564" s="20"/>
      <c r="IO564" s="20"/>
      <c r="IP564" s="20"/>
      <c r="IQ564" s="20"/>
      <c r="IR564" s="20"/>
      <c r="IS564" s="20"/>
      <c r="IT564" s="20"/>
      <c r="IU564" s="20"/>
    </row>
    <row r="565" spans="1:255" x14ac:dyDescent="0.2">
      <c r="A565" s="106"/>
      <c r="B565" s="105"/>
      <c r="C565" s="105" t="s">
        <v>418</v>
      </c>
      <c r="D565" s="105"/>
      <c r="E565" s="105"/>
      <c r="F565" s="105"/>
      <c r="G565" s="105"/>
      <c r="H565" s="224">
        <v>26378.16</v>
      </c>
      <c r="I565" s="225"/>
      <c r="J565" s="224">
        <v>382580.85</v>
      </c>
      <c r="K565" s="226"/>
      <c r="O565" s="20"/>
      <c r="P565" s="20"/>
      <c r="Q565" s="20"/>
      <c r="R565" s="20">
        <v>26378.16</v>
      </c>
      <c r="S565" s="20">
        <v>382580.85</v>
      </c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  <c r="CS565" s="20"/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  <c r="DE565" s="20"/>
      <c r="DF565" s="20"/>
      <c r="DG565" s="20"/>
      <c r="DH565" s="20"/>
      <c r="DI565" s="20"/>
      <c r="DJ565" s="20"/>
      <c r="DK565" s="20"/>
      <c r="DL565" s="20"/>
      <c r="DM565" s="20"/>
      <c r="DN565" s="20"/>
      <c r="DO565" s="20"/>
      <c r="DP565" s="20"/>
      <c r="DQ565" s="20"/>
      <c r="DR565" s="20"/>
      <c r="DS565" s="20"/>
      <c r="DT565" s="20"/>
      <c r="DU565" s="20"/>
      <c r="DV565" s="20"/>
      <c r="DW565" s="20"/>
      <c r="DX565" s="20"/>
      <c r="DY565" s="20"/>
      <c r="DZ565" s="20"/>
      <c r="EA565" s="20"/>
      <c r="EB565" s="20"/>
      <c r="EC565" s="20"/>
      <c r="ED565" s="20"/>
      <c r="EE565" s="20"/>
      <c r="EF565" s="20"/>
      <c r="EG565" s="20"/>
      <c r="EH565" s="20"/>
      <c r="EI565" s="20"/>
      <c r="EJ565" s="20"/>
      <c r="EK565" s="20"/>
      <c r="EL565" s="20"/>
      <c r="EM565" s="20"/>
      <c r="EN565" s="20"/>
      <c r="EO565" s="20"/>
      <c r="EP565" s="20"/>
      <c r="EQ565" s="20"/>
      <c r="ER565" s="20"/>
      <c r="ES565" s="20"/>
      <c r="ET565" s="20"/>
      <c r="EU565" s="20"/>
      <c r="EV565" s="20"/>
      <c r="EW565" s="20"/>
      <c r="EX565" s="20"/>
      <c r="EY565" s="20"/>
      <c r="EZ565" s="20"/>
      <c r="FA565" s="20"/>
      <c r="FB565" s="20"/>
      <c r="FC565" s="20"/>
      <c r="FD565" s="20"/>
      <c r="FE565" s="20"/>
      <c r="FF565" s="20"/>
      <c r="FG565" s="20"/>
      <c r="FH565" s="20"/>
      <c r="FI565" s="20"/>
      <c r="FJ565" s="20"/>
      <c r="FK565" s="20"/>
      <c r="FL565" s="20"/>
      <c r="FM565" s="20"/>
      <c r="FN565" s="20"/>
      <c r="FO565" s="20"/>
      <c r="FP565" s="20"/>
      <c r="FQ565" s="20"/>
      <c r="FR565" s="20"/>
      <c r="FS565" s="20"/>
      <c r="FT565" s="20"/>
      <c r="FU565" s="20"/>
      <c r="FV565" s="20"/>
      <c r="FW565" s="20"/>
      <c r="FX565" s="20"/>
      <c r="FY565" s="20"/>
      <c r="FZ565" s="20"/>
      <c r="GA565" s="20"/>
      <c r="GB565" s="20"/>
      <c r="GC565" s="20"/>
      <c r="GD565" s="20"/>
      <c r="GE565" s="20"/>
      <c r="GF565" s="20"/>
      <c r="GG565" s="20"/>
      <c r="GH565" s="20"/>
      <c r="GI565" s="20"/>
      <c r="GJ565" s="20"/>
      <c r="GK565" s="20"/>
      <c r="GL565" s="20"/>
      <c r="GM565" s="20"/>
      <c r="GN565" s="20"/>
      <c r="GO565" s="20"/>
      <c r="GP565" s="20"/>
      <c r="GQ565" s="20"/>
      <c r="GR565" s="20"/>
      <c r="GS565" s="20"/>
      <c r="GT565" s="20"/>
      <c r="GU565" s="20"/>
      <c r="GV565" s="20"/>
      <c r="GW565" s="20"/>
      <c r="GX565" s="20"/>
      <c r="GY565" s="20"/>
      <c r="GZ565" s="20"/>
      <c r="HA565" s="20">
        <v>26378.16</v>
      </c>
      <c r="HB565" s="20"/>
      <c r="HC565" s="20"/>
      <c r="HD565" s="20"/>
      <c r="HE565" s="20"/>
      <c r="HF565" s="20"/>
      <c r="HG565" s="20"/>
      <c r="HH565" s="20"/>
      <c r="HI565" s="20"/>
      <c r="HJ565" s="20"/>
      <c r="HK565" s="20"/>
      <c r="HL565" s="20"/>
      <c r="HM565" s="20"/>
      <c r="HN565" s="20"/>
      <c r="HO565" s="20"/>
      <c r="HP565" s="20"/>
      <c r="HQ565" s="20"/>
      <c r="HR565" s="20"/>
      <c r="HS565" s="20"/>
      <c r="HT565" s="20"/>
      <c r="HU565" s="20"/>
      <c r="HV565" s="20"/>
      <c r="HW565" s="20"/>
      <c r="HX565" s="20"/>
      <c r="HY565" s="20"/>
      <c r="HZ565" s="20"/>
      <c r="IA565" s="20"/>
      <c r="IB565" s="20"/>
      <c r="IC565" s="20"/>
      <c r="ID565" s="20"/>
      <c r="IE565" s="20"/>
      <c r="IF565" s="20"/>
      <c r="IG565" s="20"/>
      <c r="IH565" s="20"/>
      <c r="II565" s="20"/>
      <c r="IJ565" s="20"/>
      <c r="IK565" s="20"/>
      <c r="IL565" s="20"/>
      <c r="IM565" s="20"/>
      <c r="IN565" s="20"/>
      <c r="IO565" s="20"/>
      <c r="IP565" s="20"/>
      <c r="IQ565" s="20"/>
      <c r="IR565" s="20"/>
      <c r="IS565" s="20"/>
      <c r="IT565" s="20"/>
      <c r="IU565" s="20"/>
    </row>
    <row r="566" spans="1:255" x14ac:dyDescent="0.2">
      <c r="A566" s="70"/>
      <c r="B566" s="69"/>
      <c r="C566" s="69"/>
      <c r="D566" s="69"/>
      <c r="E566" s="69"/>
      <c r="F566" s="69"/>
      <c r="G566" s="69"/>
      <c r="H566" s="218"/>
      <c r="I566" s="219"/>
      <c r="J566" s="218"/>
      <c r="K566" s="220"/>
    </row>
    <row r="567" spans="1:255" ht="47.25" x14ac:dyDescent="0.2">
      <c r="A567" s="109">
        <v>18</v>
      </c>
      <c r="B567" s="116" t="s">
        <v>51</v>
      </c>
      <c r="C567" s="110" t="s">
        <v>421</v>
      </c>
      <c r="D567" s="111" t="s">
        <v>23</v>
      </c>
      <c r="E567" s="112">
        <v>132</v>
      </c>
      <c r="F567" s="113">
        <v>45.75</v>
      </c>
      <c r="G567" s="117" t="s">
        <v>6</v>
      </c>
      <c r="H567" s="113"/>
      <c r="I567" s="114">
        <v>4136.2599999999993</v>
      </c>
      <c r="J567" s="92"/>
      <c r="K567" s="115">
        <v>133991.12</v>
      </c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E567" s="20"/>
      <c r="DF567" s="20"/>
      <c r="DG567" s="20"/>
      <c r="DH567" s="20"/>
      <c r="DI567" s="20"/>
      <c r="DJ567" s="20"/>
      <c r="DK567" s="20"/>
      <c r="DL567" s="20"/>
      <c r="DM567" s="20"/>
      <c r="DN567" s="20"/>
      <c r="DO567" s="20"/>
      <c r="DP567" s="20"/>
      <c r="DQ567" s="20"/>
      <c r="DR567" s="20"/>
      <c r="DS567" s="20"/>
      <c r="DT567" s="20"/>
      <c r="DU567" s="20"/>
      <c r="DV567" s="20"/>
      <c r="DW567" s="20"/>
      <c r="DX567" s="20"/>
      <c r="DY567" s="20"/>
      <c r="DZ567" s="20"/>
      <c r="EA567" s="20"/>
      <c r="EB567" s="20"/>
      <c r="EC567" s="20"/>
      <c r="ED567" s="20"/>
      <c r="EE567" s="20"/>
      <c r="EF567" s="20"/>
      <c r="EG567" s="20"/>
      <c r="EH567" s="20"/>
      <c r="EI567" s="20"/>
      <c r="EJ567" s="20"/>
      <c r="EK567" s="20"/>
      <c r="EL567" s="20"/>
      <c r="EM567" s="20"/>
      <c r="EN567" s="20"/>
      <c r="EO567" s="20"/>
      <c r="EP567" s="20"/>
      <c r="EQ567" s="20"/>
      <c r="ER567" s="20"/>
      <c r="ES567" s="20"/>
      <c r="ET567" s="20"/>
      <c r="EU567" s="20"/>
      <c r="EV567" s="20"/>
      <c r="EW567" s="20"/>
      <c r="EX567" s="20"/>
      <c r="EY567" s="20"/>
      <c r="EZ567" s="20"/>
      <c r="FA567" s="20"/>
      <c r="FB567" s="20"/>
      <c r="FC567" s="20"/>
      <c r="FD567" s="20"/>
      <c r="FE567" s="20"/>
      <c r="FF567" s="20"/>
      <c r="FG567" s="20"/>
      <c r="FH567" s="20"/>
      <c r="FI567" s="20"/>
      <c r="FJ567" s="20"/>
      <c r="FK567" s="20"/>
      <c r="FL567" s="20"/>
      <c r="FM567" s="20"/>
      <c r="FN567" s="20"/>
      <c r="FO567" s="20"/>
      <c r="FP567" s="20"/>
      <c r="FQ567" s="20"/>
      <c r="FR567" s="20"/>
      <c r="FS567" s="20"/>
      <c r="FT567" s="20"/>
      <c r="FU567" s="20"/>
      <c r="FV567" s="20"/>
      <c r="FW567" s="20"/>
      <c r="FX567" s="20"/>
      <c r="FY567" s="20"/>
      <c r="FZ567" s="20"/>
      <c r="GA567" s="20"/>
      <c r="GB567" s="20"/>
      <c r="GC567" s="20"/>
      <c r="GD567" s="20"/>
      <c r="GE567" s="20"/>
      <c r="GF567" s="20"/>
      <c r="GG567" s="20"/>
      <c r="GH567" s="20"/>
      <c r="GI567" s="20"/>
      <c r="GJ567" s="20"/>
      <c r="GK567" s="20"/>
      <c r="GL567" s="20"/>
      <c r="GM567" s="20"/>
      <c r="GN567" s="20"/>
      <c r="GO567" s="20"/>
      <c r="GP567" s="20"/>
      <c r="GQ567" s="20"/>
      <c r="GR567" s="20"/>
      <c r="GS567" s="20"/>
      <c r="GT567" s="20"/>
      <c r="GU567" s="20"/>
      <c r="GV567" s="20"/>
      <c r="GW567" s="20"/>
      <c r="GX567" s="20"/>
      <c r="GY567" s="20"/>
      <c r="GZ567" s="20"/>
      <c r="HA567" s="20"/>
      <c r="HB567" s="20"/>
      <c r="HC567" s="20"/>
      <c r="HD567" s="20"/>
      <c r="HE567" s="20"/>
      <c r="HF567" s="20"/>
      <c r="HG567" s="20"/>
      <c r="HH567" s="20"/>
      <c r="HI567" s="20"/>
      <c r="HJ567" s="20"/>
      <c r="HK567" s="20"/>
      <c r="HL567" s="20"/>
      <c r="HM567" s="20"/>
      <c r="HN567" s="20"/>
      <c r="HO567" s="20"/>
      <c r="HP567" s="20"/>
      <c r="HQ567" s="20"/>
      <c r="HR567" s="20"/>
      <c r="HS567" s="20"/>
      <c r="HT567" s="20"/>
      <c r="HU567" s="20"/>
      <c r="HV567" s="20"/>
      <c r="HW567" s="20"/>
      <c r="HX567" s="20"/>
      <c r="HY567" s="20"/>
      <c r="HZ567" s="20"/>
      <c r="IA567" s="20"/>
      <c r="IB567" s="20"/>
      <c r="IC567" s="20"/>
      <c r="ID567" s="20"/>
      <c r="IE567" s="20"/>
      <c r="IF567" s="20"/>
      <c r="IG567" s="20"/>
      <c r="IH567" s="20"/>
      <c r="II567" s="20"/>
      <c r="IJ567" s="20"/>
      <c r="IK567" s="20"/>
      <c r="IL567" s="20"/>
      <c r="IM567" s="20"/>
      <c r="IN567" s="20"/>
      <c r="IO567" s="20"/>
      <c r="IP567" s="20"/>
      <c r="IQ567" s="20"/>
      <c r="IR567" s="20"/>
      <c r="IS567" s="20"/>
      <c r="IT567" s="20"/>
      <c r="IU567" s="20"/>
    </row>
    <row r="568" spans="1:255" x14ac:dyDescent="0.2">
      <c r="A568" s="60"/>
      <c r="B568" s="61"/>
      <c r="C568" s="61" t="s">
        <v>405</v>
      </c>
      <c r="D568" s="62"/>
      <c r="E568" s="63"/>
      <c r="F568" s="64">
        <v>9.6</v>
      </c>
      <c r="G568" s="65" t="s">
        <v>26</v>
      </c>
      <c r="H568" s="64">
        <v>10.08</v>
      </c>
      <c r="I568" s="64">
        <v>1330.56</v>
      </c>
      <c r="J568" s="66">
        <v>33.39</v>
      </c>
      <c r="K568" s="67">
        <v>44427.4</v>
      </c>
      <c r="O568" s="20"/>
      <c r="P568" s="20"/>
      <c r="Q568" s="20"/>
      <c r="R568" s="20"/>
      <c r="S568" s="20"/>
      <c r="T568" s="20">
        <v>1330.56</v>
      </c>
      <c r="U568" s="20">
        <v>44427.4</v>
      </c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  <c r="CS568" s="20"/>
      <c r="CT568" s="20"/>
      <c r="CU568" s="20"/>
      <c r="CV568" s="20">
        <v>1</v>
      </c>
      <c r="CW568" s="20"/>
      <c r="CX568" s="20"/>
      <c r="CY568" s="20"/>
      <c r="CZ568" s="20"/>
      <c r="DA568" s="20"/>
      <c r="DB568" s="20"/>
      <c r="DC568" s="20"/>
      <c r="DD568" s="20"/>
      <c r="DE568" s="20"/>
      <c r="DF568" s="20"/>
      <c r="DG568" s="20">
        <v>44427.4</v>
      </c>
      <c r="DH568" s="20">
        <v>1</v>
      </c>
      <c r="DI568" s="20"/>
      <c r="DJ568" s="20"/>
      <c r="DK568" s="20"/>
      <c r="DL568" s="20"/>
      <c r="DM568" s="20"/>
      <c r="DN568" s="20"/>
      <c r="DO568" s="20"/>
      <c r="DP568" s="20"/>
      <c r="DQ568" s="20">
        <v>1330.56</v>
      </c>
      <c r="DR568" s="20"/>
      <c r="DS568" s="20">
        <v>44427.4</v>
      </c>
      <c r="DT568" s="20"/>
      <c r="DU568" s="20"/>
      <c r="DV568" s="20"/>
      <c r="DW568" s="20"/>
      <c r="DX568" s="20"/>
      <c r="DY568" s="20"/>
      <c r="DZ568" s="20"/>
      <c r="EA568" s="20"/>
      <c r="EB568" s="20"/>
      <c r="EC568" s="20"/>
      <c r="ED568" s="20"/>
      <c r="EE568" s="20"/>
      <c r="EF568" s="20"/>
      <c r="EG568" s="20"/>
      <c r="EH568" s="20"/>
      <c r="EI568" s="20"/>
      <c r="EJ568" s="20"/>
      <c r="EK568" s="20"/>
      <c r="EL568" s="20"/>
      <c r="EM568" s="20"/>
      <c r="EN568" s="20"/>
      <c r="EO568" s="20"/>
      <c r="EP568" s="20"/>
      <c r="EQ568" s="20"/>
      <c r="ER568" s="20"/>
      <c r="ES568" s="20"/>
      <c r="ET568" s="20"/>
      <c r="EU568" s="20"/>
      <c r="EV568" s="20"/>
      <c r="EW568" s="20"/>
      <c r="EX568" s="20"/>
      <c r="EY568" s="20"/>
      <c r="EZ568" s="20"/>
      <c r="FA568" s="20"/>
      <c r="FB568" s="20"/>
      <c r="FC568" s="20"/>
      <c r="FD568" s="20"/>
      <c r="FE568" s="20"/>
      <c r="FF568" s="20"/>
      <c r="FG568" s="20"/>
      <c r="FH568" s="20"/>
      <c r="FI568" s="20"/>
      <c r="FJ568" s="20"/>
      <c r="FK568" s="20"/>
      <c r="FL568" s="20"/>
      <c r="FM568" s="20"/>
      <c r="FN568" s="20"/>
      <c r="FO568" s="20"/>
      <c r="FP568" s="20"/>
      <c r="FQ568" s="20"/>
      <c r="FR568" s="20"/>
      <c r="FS568" s="20"/>
      <c r="FT568" s="20"/>
      <c r="FU568" s="20"/>
      <c r="FV568" s="20"/>
      <c r="FW568" s="20"/>
      <c r="FX568" s="20"/>
      <c r="FY568" s="20"/>
      <c r="FZ568" s="20"/>
      <c r="GA568" s="20"/>
      <c r="GB568" s="20"/>
      <c r="GC568" s="20"/>
      <c r="GD568" s="20"/>
      <c r="GE568" s="20"/>
      <c r="GF568" s="20"/>
      <c r="GG568" s="20"/>
      <c r="GH568" s="20"/>
      <c r="GI568" s="20"/>
      <c r="GJ568" s="20">
        <v>1330.56</v>
      </c>
      <c r="GK568" s="20">
        <v>1330.56</v>
      </c>
      <c r="GL568" s="20"/>
      <c r="GM568" s="20"/>
      <c r="GN568" s="20"/>
      <c r="GO568" s="20"/>
      <c r="GP568" s="20"/>
      <c r="GQ568" s="20"/>
      <c r="GR568" s="20"/>
      <c r="GS568" s="20"/>
      <c r="GT568" s="20"/>
      <c r="GU568" s="20"/>
      <c r="GV568" s="20"/>
      <c r="GW568" s="20"/>
      <c r="GX568" s="20"/>
      <c r="GY568" s="20"/>
      <c r="GZ568" s="20"/>
      <c r="HA568" s="20"/>
      <c r="HB568" s="20">
        <v>1330.56</v>
      </c>
      <c r="HC568" s="20"/>
      <c r="HD568" s="20"/>
      <c r="HE568" s="20"/>
      <c r="HF568" s="20">
        <v>1330.56</v>
      </c>
      <c r="HG568" s="20"/>
      <c r="HH568" s="20"/>
      <c r="HI568" s="20"/>
      <c r="HJ568" s="20"/>
      <c r="HK568" s="20"/>
      <c r="HL568" s="20">
        <v>1330.56</v>
      </c>
      <c r="HM568" s="20"/>
      <c r="HN568" s="20">
        <v>1330.56</v>
      </c>
      <c r="HO568" s="20"/>
      <c r="HP568" s="20"/>
      <c r="HQ568" s="20"/>
      <c r="HR568" s="20"/>
      <c r="HS568" s="20"/>
      <c r="HT568" s="20"/>
      <c r="HU568" s="20"/>
      <c r="HV568" s="20"/>
      <c r="HW568" s="20"/>
      <c r="HX568" s="20">
        <v>1330.56</v>
      </c>
      <c r="HY568" s="20"/>
      <c r="HZ568" s="20"/>
      <c r="IA568" s="20"/>
      <c r="IB568" s="20"/>
      <c r="IC568" s="20"/>
      <c r="ID568" s="20"/>
      <c r="IE568" s="20"/>
      <c r="IF568" s="20"/>
      <c r="IG568" s="20"/>
      <c r="IH568" s="20"/>
      <c r="II568" s="20"/>
      <c r="IJ568" s="20"/>
      <c r="IK568" s="20"/>
      <c r="IL568" s="20"/>
      <c r="IM568" s="20"/>
      <c r="IN568" s="20"/>
      <c r="IO568" s="20"/>
      <c r="IP568" s="20"/>
      <c r="IQ568" s="20"/>
      <c r="IR568" s="20"/>
      <c r="IS568" s="20"/>
      <c r="IT568" s="20"/>
      <c r="IU568" s="20"/>
    </row>
    <row r="569" spans="1:255" x14ac:dyDescent="0.2">
      <c r="A569" s="71"/>
      <c r="B569" s="72"/>
      <c r="C569" s="72" t="s">
        <v>406</v>
      </c>
      <c r="D569" s="73"/>
      <c r="E569" s="74"/>
      <c r="F569" s="75">
        <v>1.47</v>
      </c>
      <c r="G569" s="76" t="s">
        <v>26</v>
      </c>
      <c r="H569" s="75">
        <v>1.55</v>
      </c>
      <c r="I569" s="75">
        <v>204.6</v>
      </c>
      <c r="J569" s="77">
        <v>13.26</v>
      </c>
      <c r="K569" s="78">
        <v>2713</v>
      </c>
      <c r="O569" s="20"/>
      <c r="P569" s="20"/>
      <c r="Q569" s="20"/>
      <c r="R569" s="20"/>
      <c r="S569" s="20"/>
      <c r="T569" s="20">
        <v>204.6</v>
      </c>
      <c r="U569" s="20">
        <v>2713</v>
      </c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  <c r="CS569" s="20"/>
      <c r="CT569" s="20"/>
      <c r="CU569" s="20"/>
      <c r="CV569" s="20">
        <v>1</v>
      </c>
      <c r="CW569" s="20"/>
      <c r="CX569" s="20"/>
      <c r="CY569" s="20"/>
      <c r="CZ569" s="20"/>
      <c r="DA569" s="20"/>
      <c r="DB569" s="20"/>
      <c r="DC569" s="20"/>
      <c r="DD569" s="20"/>
      <c r="DE569" s="20"/>
      <c r="DF569" s="20"/>
      <c r="DG569" s="20"/>
      <c r="DH569" s="20"/>
      <c r="DI569" s="20"/>
      <c r="DJ569" s="20"/>
      <c r="DK569" s="20"/>
      <c r="DL569" s="20"/>
      <c r="DM569" s="20"/>
      <c r="DN569" s="20"/>
      <c r="DO569" s="20"/>
      <c r="DP569" s="20"/>
      <c r="DQ569" s="20">
        <v>204.6</v>
      </c>
      <c r="DR569" s="20"/>
      <c r="DS569" s="20">
        <v>2713</v>
      </c>
      <c r="DT569" s="20"/>
      <c r="DU569" s="20"/>
      <c r="DV569" s="20"/>
      <c r="DW569" s="20"/>
      <c r="DX569" s="20"/>
      <c r="DY569" s="20"/>
      <c r="DZ569" s="20"/>
      <c r="EA569" s="20"/>
      <c r="EB569" s="20"/>
      <c r="EC569" s="20"/>
      <c r="ED569" s="20"/>
      <c r="EE569" s="20"/>
      <c r="EF569" s="20"/>
      <c r="EG569" s="20"/>
      <c r="EH569" s="20"/>
      <c r="EI569" s="20"/>
      <c r="EJ569" s="20"/>
      <c r="EK569" s="20"/>
      <c r="EL569" s="20"/>
      <c r="EM569" s="20"/>
      <c r="EN569" s="20"/>
      <c r="EO569" s="20"/>
      <c r="EP569" s="20"/>
      <c r="EQ569" s="20"/>
      <c r="ER569" s="20"/>
      <c r="ES569" s="20"/>
      <c r="ET569" s="20"/>
      <c r="EU569" s="20"/>
      <c r="EV569" s="20"/>
      <c r="EW569" s="20"/>
      <c r="EX569" s="20"/>
      <c r="EY569" s="20"/>
      <c r="EZ569" s="20"/>
      <c r="FA569" s="20"/>
      <c r="FB569" s="20"/>
      <c r="FC569" s="20"/>
      <c r="FD569" s="20"/>
      <c r="FE569" s="20"/>
      <c r="FF569" s="20"/>
      <c r="FG569" s="20"/>
      <c r="FH569" s="20"/>
      <c r="FI569" s="20"/>
      <c r="FJ569" s="20"/>
      <c r="FK569" s="20"/>
      <c r="FL569" s="20"/>
      <c r="FM569" s="20"/>
      <c r="FN569" s="20"/>
      <c r="FO569" s="20"/>
      <c r="FP569" s="20"/>
      <c r="FQ569" s="20"/>
      <c r="FR569" s="20"/>
      <c r="FS569" s="20"/>
      <c r="FT569" s="20"/>
      <c r="FU569" s="20"/>
      <c r="FV569" s="20"/>
      <c r="FW569" s="20"/>
      <c r="FX569" s="20"/>
      <c r="FY569" s="20"/>
      <c r="FZ569" s="20"/>
      <c r="GA569" s="20"/>
      <c r="GB569" s="20"/>
      <c r="GC569" s="20"/>
      <c r="GD569" s="20"/>
      <c r="GE569" s="20"/>
      <c r="GF569" s="20"/>
      <c r="GG569" s="20"/>
      <c r="GH569" s="20"/>
      <c r="GI569" s="20"/>
      <c r="GJ569" s="20">
        <v>204.6</v>
      </c>
      <c r="GK569" s="20"/>
      <c r="GL569" s="20">
        <v>204.6</v>
      </c>
      <c r="GM569" s="20"/>
      <c r="GN569" s="20"/>
      <c r="GO569" s="20"/>
      <c r="GP569" s="20"/>
      <c r="GQ569" s="20"/>
      <c r="GR569" s="20"/>
      <c r="GS569" s="20"/>
      <c r="GT569" s="20"/>
      <c r="GU569" s="20"/>
      <c r="GV569" s="20"/>
      <c r="GW569" s="20"/>
      <c r="GX569" s="20"/>
      <c r="GY569" s="20"/>
      <c r="GZ569" s="20"/>
      <c r="HA569" s="20"/>
      <c r="HB569" s="20">
        <v>204.6</v>
      </c>
      <c r="HC569" s="20"/>
      <c r="HD569" s="20"/>
      <c r="HE569" s="20"/>
      <c r="HF569" s="20">
        <v>204.6</v>
      </c>
      <c r="HG569" s="20"/>
      <c r="HH569" s="20"/>
      <c r="HI569" s="20"/>
      <c r="HJ569" s="20"/>
      <c r="HK569" s="20"/>
      <c r="HL569" s="20">
        <v>204.6</v>
      </c>
      <c r="HM569" s="20"/>
      <c r="HN569" s="20">
        <v>204.6</v>
      </c>
      <c r="HO569" s="20"/>
      <c r="HP569" s="20"/>
      <c r="HQ569" s="20"/>
      <c r="HR569" s="20"/>
      <c r="HS569" s="20"/>
      <c r="HT569" s="20"/>
      <c r="HU569" s="20"/>
      <c r="HV569" s="20"/>
      <c r="HW569" s="20"/>
      <c r="HX569" s="20"/>
      <c r="HY569" s="20"/>
      <c r="HZ569" s="20"/>
      <c r="IA569" s="20"/>
      <c r="IB569" s="20"/>
      <c r="IC569" s="20"/>
      <c r="ID569" s="20"/>
      <c r="IE569" s="20"/>
      <c r="IF569" s="20"/>
      <c r="IG569" s="20"/>
      <c r="IH569" s="20"/>
      <c r="II569" s="20"/>
      <c r="IJ569" s="20"/>
      <c r="IK569" s="20"/>
      <c r="IL569" s="20"/>
      <c r="IM569" s="20"/>
      <c r="IN569" s="20"/>
      <c r="IO569" s="20"/>
      <c r="IP569" s="20"/>
      <c r="IQ569" s="20"/>
      <c r="IR569" s="20"/>
      <c r="IS569" s="20"/>
      <c r="IT569" s="20"/>
      <c r="IU569" s="20"/>
    </row>
    <row r="570" spans="1:255" x14ac:dyDescent="0.2">
      <c r="A570" s="71"/>
      <c r="B570" s="72"/>
      <c r="C570" s="72" t="s">
        <v>407</v>
      </c>
      <c r="D570" s="73"/>
      <c r="E570" s="74"/>
      <c r="F570" s="75">
        <v>0.12</v>
      </c>
      <c r="G570" s="76" t="s">
        <v>26</v>
      </c>
      <c r="H570" s="75">
        <v>0.13</v>
      </c>
      <c r="I570" s="75">
        <v>17.16</v>
      </c>
      <c r="J570" s="77">
        <v>33.39</v>
      </c>
      <c r="K570" s="78">
        <v>572.97</v>
      </c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  <c r="CS570" s="20"/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  <c r="DE570" s="20"/>
      <c r="DF570" s="20"/>
      <c r="DG570" s="20"/>
      <c r="DH570" s="20"/>
      <c r="DI570" s="20"/>
      <c r="DJ570" s="20"/>
      <c r="DK570" s="20"/>
      <c r="DL570" s="20"/>
      <c r="DM570" s="20"/>
      <c r="DN570" s="20"/>
      <c r="DO570" s="20"/>
      <c r="DP570" s="20"/>
      <c r="DQ570" s="20"/>
      <c r="DR570" s="20"/>
      <c r="DS570" s="20"/>
      <c r="DT570" s="20"/>
      <c r="DU570" s="20"/>
      <c r="DV570" s="20"/>
      <c r="DW570" s="20"/>
      <c r="DX570" s="20"/>
      <c r="DY570" s="20"/>
      <c r="DZ570" s="20"/>
      <c r="EA570" s="20"/>
      <c r="EB570" s="20"/>
      <c r="EC570" s="20"/>
      <c r="ED570" s="20"/>
      <c r="EE570" s="20"/>
      <c r="EF570" s="20"/>
      <c r="EG570" s="20"/>
      <c r="EH570" s="20"/>
      <c r="EI570" s="20"/>
      <c r="EJ570" s="20"/>
      <c r="EK570" s="20"/>
      <c r="EL570" s="20"/>
      <c r="EM570" s="20"/>
      <c r="EN570" s="20"/>
      <c r="EO570" s="20"/>
      <c r="EP570" s="20"/>
      <c r="EQ570" s="20"/>
      <c r="ER570" s="20"/>
      <c r="ES570" s="20"/>
      <c r="ET570" s="20"/>
      <c r="EU570" s="20"/>
      <c r="EV570" s="20"/>
      <c r="EW570" s="20"/>
      <c r="EX570" s="20"/>
      <c r="EY570" s="20"/>
      <c r="EZ570" s="20"/>
      <c r="FA570" s="20"/>
      <c r="FB570" s="20"/>
      <c r="FC570" s="20"/>
      <c r="FD570" s="20"/>
      <c r="FE570" s="20"/>
      <c r="FF570" s="20"/>
      <c r="FG570" s="20"/>
      <c r="FH570" s="20"/>
      <c r="FI570" s="20"/>
      <c r="FJ570" s="20"/>
      <c r="FK570" s="20"/>
      <c r="FL570" s="20"/>
      <c r="FM570" s="20"/>
      <c r="FN570" s="20"/>
      <c r="FO570" s="20"/>
      <c r="FP570" s="20"/>
      <c r="FQ570" s="20"/>
      <c r="FR570" s="20"/>
      <c r="FS570" s="20"/>
      <c r="FT570" s="20"/>
      <c r="FU570" s="20"/>
      <c r="FV570" s="20"/>
      <c r="FW570" s="20"/>
      <c r="FX570" s="20"/>
      <c r="FY570" s="20"/>
      <c r="FZ570" s="20"/>
      <c r="GA570" s="20"/>
      <c r="GB570" s="20"/>
      <c r="GC570" s="20"/>
      <c r="GD570" s="20"/>
      <c r="GE570" s="20"/>
      <c r="GF570" s="20"/>
      <c r="GG570" s="20"/>
      <c r="GH570" s="20"/>
      <c r="GI570" s="20"/>
      <c r="GJ570" s="20"/>
      <c r="GK570" s="20"/>
      <c r="GL570" s="20"/>
      <c r="GM570" s="20">
        <v>17.16</v>
      </c>
      <c r="GN570" s="20"/>
      <c r="GO570" s="20"/>
      <c r="GP570" s="20"/>
      <c r="GQ570" s="20"/>
      <c r="GR570" s="20"/>
      <c r="GS570" s="20"/>
      <c r="GT570" s="20"/>
      <c r="GU570" s="20"/>
      <c r="GV570" s="20"/>
      <c r="GW570" s="20"/>
      <c r="GX570" s="20"/>
      <c r="GY570" s="20"/>
      <c r="GZ570" s="20"/>
      <c r="HA570" s="20"/>
      <c r="HB570" s="20"/>
      <c r="HC570" s="20"/>
      <c r="HD570" s="20"/>
      <c r="HE570" s="20"/>
      <c r="HF570" s="20"/>
      <c r="HG570" s="20"/>
      <c r="HH570" s="20"/>
      <c r="HI570" s="20"/>
      <c r="HJ570" s="20"/>
      <c r="HK570" s="20"/>
      <c r="HL570" s="20"/>
      <c r="HM570" s="20"/>
      <c r="HN570" s="20"/>
      <c r="HO570" s="20"/>
      <c r="HP570" s="20"/>
      <c r="HQ570" s="20"/>
      <c r="HR570" s="20"/>
      <c r="HS570" s="20"/>
      <c r="HT570" s="20"/>
      <c r="HU570" s="20"/>
      <c r="HV570" s="20"/>
      <c r="HW570" s="20"/>
      <c r="HX570" s="20">
        <v>17.16</v>
      </c>
      <c r="HY570" s="20"/>
      <c r="HZ570" s="20"/>
      <c r="IA570" s="20"/>
      <c r="IB570" s="20"/>
      <c r="IC570" s="20"/>
      <c r="ID570" s="20"/>
      <c r="IE570" s="20"/>
      <c r="IF570" s="20"/>
      <c r="IG570" s="20"/>
      <c r="IH570" s="20"/>
      <c r="II570" s="20"/>
      <c r="IJ570" s="20"/>
      <c r="IK570" s="20"/>
      <c r="IL570" s="20"/>
      <c r="IM570" s="20"/>
      <c r="IN570" s="20"/>
      <c r="IO570" s="20"/>
      <c r="IP570" s="20"/>
      <c r="IQ570" s="20"/>
      <c r="IR570" s="20"/>
      <c r="IS570" s="20"/>
      <c r="IT570" s="20"/>
      <c r="IU570" s="20"/>
    </row>
    <row r="571" spans="1:255" x14ac:dyDescent="0.2">
      <c r="A571" s="71"/>
      <c r="B571" s="72"/>
      <c r="C571" s="72" t="s">
        <v>408</v>
      </c>
      <c r="D571" s="73"/>
      <c r="E571" s="74"/>
      <c r="F571" s="75">
        <v>34.68</v>
      </c>
      <c r="G571" s="76"/>
      <c r="H571" s="75">
        <v>34.68</v>
      </c>
      <c r="I571" s="75">
        <v>4577.76</v>
      </c>
      <c r="J571" s="77">
        <v>9.11</v>
      </c>
      <c r="K571" s="78">
        <v>41703.39</v>
      </c>
      <c r="O571" s="20"/>
      <c r="P571" s="20"/>
      <c r="Q571" s="20"/>
      <c r="R571" s="20"/>
      <c r="S571" s="20"/>
      <c r="T571" s="20">
        <v>4577.76</v>
      </c>
      <c r="U571" s="20">
        <v>41703.39</v>
      </c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  <c r="CS571" s="20"/>
      <c r="CT571" s="20"/>
      <c r="CU571" s="20"/>
      <c r="CV571" s="20">
        <v>1</v>
      </c>
      <c r="CW571" s="20"/>
      <c r="CX571" s="20"/>
      <c r="CY571" s="20"/>
      <c r="CZ571" s="20"/>
      <c r="DA571" s="20"/>
      <c r="DB571" s="20"/>
      <c r="DC571" s="20"/>
      <c r="DD571" s="20"/>
      <c r="DE571" s="20"/>
      <c r="DF571" s="20"/>
      <c r="DG571" s="20"/>
      <c r="DH571" s="20"/>
      <c r="DI571" s="20"/>
      <c r="DJ571" s="20"/>
      <c r="DK571" s="20">
        <v>4577.76</v>
      </c>
      <c r="DL571" s="20"/>
      <c r="DM571" s="20">
        <v>41703.39</v>
      </c>
      <c r="DN571" s="20"/>
      <c r="DO571" s="20"/>
      <c r="DP571" s="20"/>
      <c r="DQ571" s="20"/>
      <c r="DR571" s="20"/>
      <c r="DS571" s="20"/>
      <c r="DT571" s="20"/>
      <c r="DU571" s="20"/>
      <c r="DV571" s="20"/>
      <c r="DW571" s="20"/>
      <c r="DX571" s="20"/>
      <c r="DY571" s="20"/>
      <c r="DZ571" s="20"/>
      <c r="EA571" s="20"/>
      <c r="EB571" s="20"/>
      <c r="EC571" s="20"/>
      <c r="ED571" s="20"/>
      <c r="EE571" s="20"/>
      <c r="EF571" s="20"/>
      <c r="EG571" s="20"/>
      <c r="EH571" s="20"/>
      <c r="EI571" s="20"/>
      <c r="EJ571" s="20"/>
      <c r="EK571" s="20"/>
      <c r="EL571" s="20"/>
      <c r="EM571" s="20"/>
      <c r="EN571" s="20"/>
      <c r="EO571" s="20"/>
      <c r="EP571" s="20"/>
      <c r="EQ571" s="20"/>
      <c r="ER571" s="20"/>
      <c r="ES571" s="20"/>
      <c r="ET571" s="20"/>
      <c r="EU571" s="20"/>
      <c r="EV571" s="20"/>
      <c r="EW571" s="20"/>
      <c r="EX571" s="20"/>
      <c r="EY571" s="20"/>
      <c r="EZ571" s="20"/>
      <c r="FA571" s="20"/>
      <c r="FB571" s="20"/>
      <c r="FC571" s="20"/>
      <c r="FD571" s="20"/>
      <c r="FE571" s="20"/>
      <c r="FF571" s="20"/>
      <c r="FG571" s="20"/>
      <c r="FH571" s="20"/>
      <c r="FI571" s="20"/>
      <c r="FJ571" s="20"/>
      <c r="FK571" s="20"/>
      <c r="FL571" s="20"/>
      <c r="FM571" s="20"/>
      <c r="FN571" s="20"/>
      <c r="FO571" s="20"/>
      <c r="FP571" s="20"/>
      <c r="FQ571" s="20"/>
      <c r="FR571" s="20"/>
      <c r="FS571" s="20"/>
      <c r="FT571" s="20"/>
      <c r="FU571" s="20"/>
      <c r="FV571" s="20"/>
      <c r="FW571" s="20"/>
      <c r="FX571" s="20"/>
      <c r="FY571" s="20"/>
      <c r="FZ571" s="20"/>
      <c r="GA571" s="20"/>
      <c r="GB571" s="20"/>
      <c r="GC571" s="20"/>
      <c r="GD571" s="20"/>
      <c r="GE571" s="20"/>
      <c r="GF571" s="20"/>
      <c r="GG571" s="20"/>
      <c r="GH571" s="20"/>
      <c r="GI571" s="20"/>
      <c r="GJ571" s="20">
        <v>4577.76</v>
      </c>
      <c r="GK571" s="20"/>
      <c r="GL571" s="20"/>
      <c r="GM571" s="20"/>
      <c r="GN571" s="20">
        <v>4577.76</v>
      </c>
      <c r="GO571" s="20"/>
      <c r="GP571" s="20">
        <v>4577.76</v>
      </c>
      <c r="GQ571" s="20">
        <v>4577.76</v>
      </c>
      <c r="GR571" s="20"/>
      <c r="GS571" s="20">
        <v>4577.76</v>
      </c>
      <c r="GT571" s="20"/>
      <c r="GU571" s="20"/>
      <c r="GV571" s="20"/>
      <c r="GW571" s="20">
        <v>0</v>
      </c>
      <c r="GX571" s="20">
        <v>0</v>
      </c>
      <c r="GY571" s="20"/>
      <c r="GZ571" s="20"/>
      <c r="HA571" s="20"/>
      <c r="HB571" s="20">
        <v>4577.76</v>
      </c>
      <c r="HC571" s="20"/>
      <c r="HD571" s="20"/>
      <c r="HE571" s="20"/>
      <c r="HF571" s="20">
        <v>4577.76</v>
      </c>
      <c r="HG571" s="20"/>
      <c r="HH571" s="20"/>
      <c r="HI571" s="20"/>
      <c r="HJ571" s="20"/>
      <c r="HK571" s="20"/>
      <c r="HL571" s="20">
        <v>4577.76</v>
      </c>
      <c r="HM571" s="20"/>
      <c r="HN571" s="20">
        <v>4577.76</v>
      </c>
      <c r="HO571" s="20"/>
      <c r="HP571" s="20"/>
      <c r="HQ571" s="20"/>
      <c r="HR571" s="20"/>
      <c r="HS571" s="20"/>
      <c r="HT571" s="20"/>
      <c r="HU571" s="20"/>
      <c r="HV571" s="20"/>
      <c r="HW571" s="20"/>
      <c r="HX571" s="20"/>
      <c r="HY571" s="20"/>
      <c r="HZ571" s="20"/>
      <c r="IA571" s="20"/>
      <c r="IB571" s="20"/>
      <c r="IC571" s="20"/>
      <c r="ID571" s="20"/>
      <c r="IE571" s="20"/>
      <c r="IF571" s="20"/>
      <c r="IG571" s="20"/>
      <c r="IH571" s="20"/>
      <c r="II571" s="20"/>
      <c r="IJ571" s="20"/>
      <c r="IK571" s="20"/>
      <c r="IL571" s="20"/>
      <c r="IM571" s="20"/>
      <c r="IN571" s="20"/>
      <c r="IO571" s="20"/>
      <c r="IP571" s="20"/>
      <c r="IQ571" s="20"/>
      <c r="IR571" s="20"/>
      <c r="IS571" s="20"/>
      <c r="IT571" s="20"/>
      <c r="IU571" s="20"/>
    </row>
    <row r="572" spans="1:255" x14ac:dyDescent="0.2">
      <c r="A572" s="79"/>
      <c r="B572" s="80"/>
      <c r="C572" s="80" t="s">
        <v>409</v>
      </c>
      <c r="D572" s="81"/>
      <c r="E572" s="82">
        <v>121</v>
      </c>
      <c r="F572" s="83" t="s">
        <v>410</v>
      </c>
      <c r="G572" s="84"/>
      <c r="H572" s="85">
        <v>12.35</v>
      </c>
      <c r="I572" s="85">
        <v>1630.74</v>
      </c>
      <c r="J572" s="87">
        <v>1.21</v>
      </c>
      <c r="K572" s="86">
        <v>54450.45</v>
      </c>
      <c r="O572" s="20"/>
      <c r="P572" s="20"/>
      <c r="Q572" s="20"/>
      <c r="R572" s="20"/>
      <c r="S572" s="20"/>
      <c r="T572" s="20">
        <v>1630.74</v>
      </c>
      <c r="U572" s="20">
        <v>54450.45</v>
      </c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  <c r="CS572" s="20"/>
      <c r="CT572" s="20"/>
      <c r="CU572" s="20"/>
      <c r="CV572" s="20">
        <v>1</v>
      </c>
      <c r="CW572" s="20"/>
      <c r="CX572" s="20"/>
      <c r="CY572" s="20"/>
      <c r="CZ572" s="20"/>
      <c r="DA572" s="20"/>
      <c r="DB572" s="20"/>
      <c r="DC572" s="20"/>
      <c r="DD572" s="20"/>
      <c r="DE572" s="20"/>
      <c r="DF572" s="20"/>
      <c r="DG572" s="20"/>
      <c r="DH572" s="20"/>
      <c r="DI572" s="20"/>
      <c r="DJ572" s="20"/>
      <c r="DK572" s="20"/>
      <c r="DL572" s="20"/>
      <c r="DM572" s="20"/>
      <c r="DN572" s="20"/>
      <c r="DO572" s="20"/>
      <c r="DP572" s="20"/>
      <c r="DQ572" s="20">
        <v>1630.74</v>
      </c>
      <c r="DR572" s="20"/>
      <c r="DS572" s="20">
        <v>54450.45</v>
      </c>
      <c r="DT572" s="20"/>
      <c r="DU572" s="20"/>
      <c r="DV572" s="20"/>
      <c r="DW572" s="20"/>
      <c r="DX572" s="20"/>
      <c r="DY572" s="20"/>
      <c r="DZ572" s="20"/>
      <c r="EA572" s="20"/>
      <c r="EB572" s="20"/>
      <c r="EC572" s="20"/>
      <c r="ED572" s="20"/>
      <c r="EE572" s="20"/>
      <c r="EF572" s="20"/>
      <c r="EG572" s="20"/>
      <c r="EH572" s="20"/>
      <c r="EI572" s="20"/>
      <c r="EJ572" s="20"/>
      <c r="EK572" s="20"/>
      <c r="EL572" s="20"/>
      <c r="EM572" s="20"/>
      <c r="EN572" s="20"/>
      <c r="EO572" s="20"/>
      <c r="EP572" s="20"/>
      <c r="EQ572" s="20"/>
      <c r="ER572" s="20"/>
      <c r="ES572" s="20"/>
      <c r="ET572" s="20"/>
      <c r="EU572" s="20"/>
      <c r="EV572" s="20"/>
      <c r="EW572" s="20"/>
      <c r="EX572" s="20"/>
      <c r="EY572" s="20"/>
      <c r="EZ572" s="20"/>
      <c r="FA572" s="20"/>
      <c r="FB572" s="20"/>
      <c r="FC572" s="20"/>
      <c r="FD572" s="20"/>
      <c r="FE572" s="20"/>
      <c r="FF572" s="20"/>
      <c r="FG572" s="20"/>
      <c r="FH572" s="20"/>
      <c r="FI572" s="20"/>
      <c r="FJ572" s="20"/>
      <c r="FK572" s="20"/>
      <c r="FL572" s="20"/>
      <c r="FM572" s="20"/>
      <c r="FN572" s="20"/>
      <c r="FO572" s="20"/>
      <c r="FP572" s="20"/>
      <c r="FQ572" s="20"/>
      <c r="FR572" s="20"/>
      <c r="FS572" s="20"/>
      <c r="FT572" s="20"/>
      <c r="FU572" s="20"/>
      <c r="FV572" s="20"/>
      <c r="FW572" s="20"/>
      <c r="FX572" s="20"/>
      <c r="FY572" s="20"/>
      <c r="FZ572" s="20"/>
      <c r="GA572" s="20"/>
      <c r="GB572" s="20"/>
      <c r="GC572" s="20"/>
      <c r="GD572" s="20"/>
      <c r="GE572" s="20"/>
      <c r="GF572" s="20"/>
      <c r="GG572" s="20"/>
      <c r="GH572" s="20"/>
      <c r="GI572" s="20"/>
      <c r="GJ572" s="20"/>
      <c r="GK572" s="20"/>
      <c r="GL572" s="20"/>
      <c r="GM572" s="20"/>
      <c r="GN572" s="20"/>
      <c r="GO572" s="20"/>
      <c r="GP572" s="20"/>
      <c r="GQ572" s="20"/>
      <c r="GR572" s="20"/>
      <c r="GS572" s="20"/>
      <c r="GT572" s="20"/>
      <c r="GU572" s="20"/>
      <c r="GV572" s="20"/>
      <c r="GW572" s="20"/>
      <c r="GX572" s="20"/>
      <c r="GY572" s="20">
        <v>1630.74</v>
      </c>
      <c r="GZ572" s="20"/>
      <c r="HA572" s="20"/>
      <c r="HB572" s="20">
        <v>1630.74</v>
      </c>
      <c r="HC572" s="20"/>
      <c r="HD572" s="20"/>
      <c r="HE572" s="20"/>
      <c r="HF572" s="20">
        <v>1630.74</v>
      </c>
      <c r="HG572" s="20"/>
      <c r="HH572" s="20"/>
      <c r="HI572" s="20"/>
      <c r="HJ572" s="20"/>
      <c r="HK572" s="20"/>
      <c r="HL572" s="20">
        <v>1630.74</v>
      </c>
      <c r="HM572" s="20"/>
      <c r="HN572" s="20">
        <v>1630.74</v>
      </c>
      <c r="HO572" s="20"/>
      <c r="HP572" s="20"/>
      <c r="HQ572" s="20"/>
      <c r="HR572" s="20"/>
      <c r="HS572" s="20"/>
      <c r="HT572" s="20"/>
      <c r="HU572" s="20"/>
      <c r="HV572" s="20"/>
      <c r="HW572" s="20"/>
      <c r="HX572" s="20"/>
      <c r="HY572" s="20"/>
      <c r="HZ572" s="20"/>
      <c r="IA572" s="20"/>
      <c r="IB572" s="20"/>
      <c r="IC572" s="20"/>
      <c r="ID572" s="20"/>
      <c r="IE572" s="20"/>
      <c r="IF572" s="20"/>
      <c r="IG572" s="20"/>
      <c r="IH572" s="20"/>
      <c r="II572" s="20"/>
      <c r="IJ572" s="20"/>
      <c r="IK572" s="20"/>
      <c r="IL572" s="20"/>
      <c r="IM572" s="20"/>
      <c r="IN572" s="20"/>
      <c r="IO572" s="20"/>
      <c r="IP572" s="20"/>
      <c r="IQ572" s="20"/>
      <c r="IR572" s="20"/>
      <c r="IS572" s="20"/>
      <c r="IT572" s="20"/>
      <c r="IU572" s="20"/>
    </row>
    <row r="573" spans="1:255" x14ac:dyDescent="0.2">
      <c r="A573" s="79"/>
      <c r="B573" s="80"/>
      <c r="C573" s="80" t="s">
        <v>411</v>
      </c>
      <c r="D573" s="81"/>
      <c r="E573" s="82">
        <v>72</v>
      </c>
      <c r="F573" s="83" t="s">
        <v>410</v>
      </c>
      <c r="G573" s="84"/>
      <c r="H573" s="85">
        <v>7.35</v>
      </c>
      <c r="I573" s="85">
        <v>970.36</v>
      </c>
      <c r="J573" s="87">
        <v>0.72</v>
      </c>
      <c r="K573" s="86">
        <v>32400.27</v>
      </c>
      <c r="O573" s="20"/>
      <c r="P573" s="20"/>
      <c r="Q573" s="20"/>
      <c r="R573" s="20"/>
      <c r="S573" s="20"/>
      <c r="T573" s="20">
        <v>970.36</v>
      </c>
      <c r="U573" s="20">
        <v>32400.27</v>
      </c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  <c r="CS573" s="20"/>
      <c r="CT573" s="20"/>
      <c r="CU573" s="20"/>
      <c r="CV573" s="20">
        <v>1</v>
      </c>
      <c r="CW573" s="20"/>
      <c r="CX573" s="20"/>
      <c r="CY573" s="20"/>
      <c r="CZ573" s="20"/>
      <c r="DA573" s="20"/>
      <c r="DB573" s="20"/>
      <c r="DC573" s="20"/>
      <c r="DD573" s="20"/>
      <c r="DE573" s="20"/>
      <c r="DF573" s="20"/>
      <c r="DG573" s="20"/>
      <c r="DH573" s="20"/>
      <c r="DI573" s="20"/>
      <c r="DJ573" s="20"/>
      <c r="DK573" s="20"/>
      <c r="DL573" s="20"/>
      <c r="DM573" s="20"/>
      <c r="DN573" s="20"/>
      <c r="DO573" s="20"/>
      <c r="DP573" s="20"/>
      <c r="DQ573" s="20">
        <v>970.36</v>
      </c>
      <c r="DR573" s="20"/>
      <c r="DS573" s="20">
        <v>32400.27</v>
      </c>
      <c r="DT573" s="20"/>
      <c r="DU573" s="20"/>
      <c r="DV573" s="20"/>
      <c r="DW573" s="20"/>
      <c r="DX573" s="20"/>
      <c r="DY573" s="20"/>
      <c r="DZ573" s="20"/>
      <c r="EA573" s="20"/>
      <c r="EB573" s="20"/>
      <c r="EC573" s="20"/>
      <c r="ED573" s="20"/>
      <c r="EE573" s="20"/>
      <c r="EF573" s="20"/>
      <c r="EG573" s="20"/>
      <c r="EH573" s="20"/>
      <c r="EI573" s="20"/>
      <c r="EJ573" s="20"/>
      <c r="EK573" s="20"/>
      <c r="EL573" s="20"/>
      <c r="EM573" s="20"/>
      <c r="EN573" s="20"/>
      <c r="EO573" s="20"/>
      <c r="EP573" s="20"/>
      <c r="EQ573" s="20"/>
      <c r="ER573" s="20"/>
      <c r="ES573" s="20"/>
      <c r="ET573" s="20"/>
      <c r="EU573" s="20"/>
      <c r="EV573" s="20"/>
      <c r="EW573" s="20"/>
      <c r="EX573" s="20"/>
      <c r="EY573" s="20"/>
      <c r="EZ573" s="20"/>
      <c r="FA573" s="20"/>
      <c r="FB573" s="20"/>
      <c r="FC573" s="20"/>
      <c r="FD573" s="20"/>
      <c r="FE573" s="20"/>
      <c r="FF573" s="20"/>
      <c r="FG573" s="20"/>
      <c r="FH573" s="20"/>
      <c r="FI573" s="20"/>
      <c r="FJ573" s="20"/>
      <c r="FK573" s="20"/>
      <c r="FL573" s="20"/>
      <c r="FM573" s="20"/>
      <c r="FN573" s="20"/>
      <c r="FO573" s="20"/>
      <c r="FP573" s="20"/>
      <c r="FQ573" s="20"/>
      <c r="FR573" s="20"/>
      <c r="FS573" s="20"/>
      <c r="FT573" s="20"/>
      <c r="FU573" s="20"/>
      <c r="FV573" s="20"/>
      <c r="FW573" s="20"/>
      <c r="FX573" s="20"/>
      <c r="FY573" s="20"/>
      <c r="FZ573" s="20"/>
      <c r="GA573" s="20"/>
      <c r="GB573" s="20"/>
      <c r="GC573" s="20"/>
      <c r="GD573" s="20"/>
      <c r="GE573" s="20"/>
      <c r="GF573" s="20"/>
      <c r="GG573" s="20"/>
      <c r="GH573" s="20"/>
      <c r="GI573" s="20"/>
      <c r="GJ573" s="20"/>
      <c r="GK573" s="20"/>
      <c r="GL573" s="20"/>
      <c r="GM573" s="20"/>
      <c r="GN573" s="20"/>
      <c r="GO573" s="20"/>
      <c r="GP573" s="20"/>
      <c r="GQ573" s="20"/>
      <c r="GR573" s="20"/>
      <c r="GS573" s="20"/>
      <c r="GT573" s="20"/>
      <c r="GU573" s="20"/>
      <c r="GV573" s="20"/>
      <c r="GW573" s="20"/>
      <c r="GX573" s="20"/>
      <c r="GY573" s="20"/>
      <c r="GZ573" s="20">
        <v>970.36</v>
      </c>
      <c r="HA573" s="20"/>
      <c r="HB573" s="20">
        <v>970.36</v>
      </c>
      <c r="HC573" s="20"/>
      <c r="HD573" s="20"/>
      <c r="HE573" s="20"/>
      <c r="HF573" s="20">
        <v>970.36</v>
      </c>
      <c r="HG573" s="20"/>
      <c r="HH573" s="20"/>
      <c r="HI573" s="20"/>
      <c r="HJ573" s="20"/>
      <c r="HK573" s="20"/>
      <c r="HL573" s="20">
        <v>970.36</v>
      </c>
      <c r="HM573" s="20"/>
      <c r="HN573" s="20">
        <v>970.36</v>
      </c>
      <c r="HO573" s="20"/>
      <c r="HP573" s="20"/>
      <c r="HQ573" s="20"/>
      <c r="HR573" s="20"/>
      <c r="HS573" s="20"/>
      <c r="HT573" s="20"/>
      <c r="HU573" s="20"/>
      <c r="HV573" s="20"/>
      <c r="HW573" s="20"/>
      <c r="HX573" s="20"/>
      <c r="HY573" s="20"/>
      <c r="HZ573" s="20"/>
      <c r="IA573" s="20"/>
      <c r="IB573" s="20"/>
      <c r="IC573" s="20"/>
      <c r="ID573" s="20"/>
      <c r="IE573" s="20"/>
      <c r="IF573" s="20"/>
      <c r="IG573" s="20"/>
      <c r="IH573" s="20"/>
      <c r="II573" s="20"/>
      <c r="IJ573" s="20"/>
      <c r="IK573" s="20"/>
      <c r="IL573" s="20"/>
      <c r="IM573" s="20"/>
      <c r="IN573" s="20"/>
      <c r="IO573" s="20"/>
      <c r="IP573" s="20"/>
      <c r="IQ573" s="20"/>
      <c r="IR573" s="20"/>
      <c r="IS573" s="20"/>
      <c r="IT573" s="20"/>
      <c r="IU573" s="20"/>
    </row>
    <row r="574" spans="1:255" x14ac:dyDescent="0.2">
      <c r="A574" s="71"/>
      <c r="B574" s="72"/>
      <c r="C574" s="72" t="s">
        <v>412</v>
      </c>
      <c r="D574" s="73" t="s">
        <v>413</v>
      </c>
      <c r="E574" s="74">
        <v>1.07</v>
      </c>
      <c r="F574" s="75"/>
      <c r="G574" s="76" t="s">
        <v>26</v>
      </c>
      <c r="H574" s="75">
        <v>1.1200000000000001</v>
      </c>
      <c r="I574" s="88">
        <v>148.30199999999999</v>
      </c>
      <c r="J574" s="77"/>
      <c r="K574" s="78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  <c r="CS574" s="20"/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  <c r="DE574" s="20"/>
      <c r="DF574" s="20"/>
      <c r="DG574" s="20"/>
      <c r="DH574" s="20"/>
      <c r="DI574" s="20"/>
      <c r="DJ574" s="20"/>
      <c r="DK574" s="20"/>
      <c r="DL574" s="20"/>
      <c r="DM574" s="20"/>
      <c r="DN574" s="20"/>
      <c r="DO574" s="20"/>
      <c r="DP574" s="20"/>
      <c r="DQ574" s="20"/>
      <c r="DR574" s="20"/>
      <c r="DS574" s="20"/>
      <c r="DT574" s="20"/>
      <c r="DU574" s="20"/>
      <c r="DV574" s="20"/>
      <c r="DW574" s="20"/>
      <c r="DX574" s="20"/>
      <c r="DY574" s="20"/>
      <c r="DZ574" s="20"/>
      <c r="EA574" s="20"/>
      <c r="EB574" s="20"/>
      <c r="EC574" s="20"/>
      <c r="ED574" s="20"/>
      <c r="EE574" s="20"/>
      <c r="EF574" s="20"/>
      <c r="EG574" s="20"/>
      <c r="EH574" s="20"/>
      <c r="EI574" s="20"/>
      <c r="EJ574" s="20"/>
      <c r="EK574" s="20"/>
      <c r="EL574" s="20"/>
      <c r="EM574" s="20"/>
      <c r="EN574" s="20"/>
      <c r="EO574" s="20"/>
      <c r="EP574" s="20"/>
      <c r="EQ574" s="20"/>
      <c r="ER574" s="20"/>
      <c r="ES574" s="20"/>
      <c r="ET574" s="20"/>
      <c r="EU574" s="20"/>
      <c r="EV574" s="20"/>
      <c r="EW574" s="20"/>
      <c r="EX574" s="20"/>
      <c r="EY574" s="20"/>
      <c r="EZ574" s="20"/>
      <c r="FA574" s="20"/>
      <c r="FB574" s="20"/>
      <c r="FC574" s="20"/>
      <c r="FD574" s="20"/>
      <c r="FE574" s="20"/>
      <c r="FF574" s="20"/>
      <c r="FG574" s="20"/>
      <c r="FH574" s="20"/>
      <c r="FI574" s="20"/>
      <c r="FJ574" s="20"/>
      <c r="FK574" s="20"/>
      <c r="FL574" s="20"/>
      <c r="FM574" s="20"/>
      <c r="FN574" s="20"/>
      <c r="FO574" s="20"/>
      <c r="FP574" s="20"/>
      <c r="FQ574" s="20"/>
      <c r="FR574" s="20"/>
      <c r="FS574" s="20"/>
      <c r="FT574" s="20"/>
      <c r="FU574" s="20"/>
      <c r="FV574" s="20"/>
      <c r="FW574" s="20"/>
      <c r="FX574" s="20"/>
      <c r="FY574" s="20"/>
      <c r="FZ574" s="20"/>
      <c r="GA574" s="20"/>
      <c r="GB574" s="20"/>
      <c r="GC574" s="20"/>
      <c r="GD574" s="20"/>
      <c r="GE574" s="20"/>
      <c r="GF574" s="20"/>
      <c r="GG574" s="20"/>
      <c r="GH574" s="20"/>
      <c r="GI574" s="20"/>
      <c r="GJ574" s="20"/>
      <c r="GK574" s="20"/>
      <c r="GL574" s="20"/>
      <c r="GM574" s="20"/>
      <c r="GN574" s="20"/>
      <c r="GO574" s="20"/>
      <c r="GP574" s="20"/>
      <c r="GQ574" s="20"/>
      <c r="GR574" s="20"/>
      <c r="GS574" s="20"/>
      <c r="GT574" s="20"/>
      <c r="GU574" s="20"/>
      <c r="GV574" s="20"/>
      <c r="GW574" s="20"/>
      <c r="GX574" s="20"/>
      <c r="GY574" s="20"/>
      <c r="GZ574" s="20"/>
      <c r="HA574" s="20"/>
      <c r="HB574" s="20"/>
      <c r="HC574" s="20"/>
      <c r="HD574" s="20"/>
      <c r="HE574" s="20"/>
      <c r="HF574" s="20"/>
      <c r="HG574" s="20"/>
      <c r="HH574" s="20"/>
      <c r="HI574" s="20"/>
      <c r="HJ574" s="20"/>
      <c r="HK574" s="20"/>
      <c r="HL574" s="20"/>
      <c r="HM574" s="20"/>
      <c r="HN574" s="20"/>
      <c r="HO574" s="20"/>
      <c r="HP574" s="20"/>
      <c r="HQ574" s="20"/>
      <c r="HR574" s="20"/>
      <c r="HS574" s="20"/>
      <c r="HT574" s="20"/>
      <c r="HU574" s="20"/>
      <c r="HV574" s="20"/>
      <c r="HW574" s="20"/>
      <c r="HX574" s="20"/>
      <c r="HY574" s="20"/>
      <c r="HZ574" s="20"/>
      <c r="IA574" s="20"/>
      <c r="IB574" s="20"/>
      <c r="IC574" s="20"/>
      <c r="ID574" s="20"/>
      <c r="IE574" s="20"/>
      <c r="IF574" s="20"/>
      <c r="IG574" s="20"/>
      <c r="IH574" s="20"/>
      <c r="II574" s="20"/>
      <c r="IJ574" s="20"/>
      <c r="IK574" s="20"/>
      <c r="IL574" s="20"/>
      <c r="IM574" s="20"/>
      <c r="IN574" s="20"/>
      <c r="IO574" s="20"/>
      <c r="IP574" s="20"/>
      <c r="IQ574" s="20"/>
      <c r="IR574" s="20"/>
      <c r="IS574" s="20"/>
      <c r="IT574" s="20"/>
      <c r="IU574" s="20"/>
    </row>
    <row r="575" spans="1:255" ht="24" x14ac:dyDescent="0.2">
      <c r="A575" s="125" t="s">
        <v>192</v>
      </c>
      <c r="B575" s="126" t="s">
        <v>54</v>
      </c>
      <c r="C575" s="127" t="s">
        <v>55</v>
      </c>
      <c r="D575" s="128" t="s">
        <v>56</v>
      </c>
      <c r="E575" s="129">
        <v>13.2</v>
      </c>
      <c r="F575" s="130">
        <v>1</v>
      </c>
      <c r="G575" s="65"/>
      <c r="H575" s="130">
        <v>1</v>
      </c>
      <c r="I575" s="130">
        <v>13.2</v>
      </c>
      <c r="J575" s="66">
        <v>9.11</v>
      </c>
      <c r="K575" s="131">
        <v>120.25</v>
      </c>
      <c r="L575" s="20"/>
      <c r="M575" s="20"/>
      <c r="N575" s="20"/>
      <c r="O575" s="20"/>
      <c r="P575" s="20"/>
      <c r="Q575" s="20"/>
      <c r="R575" s="20"/>
      <c r="S575" s="20"/>
      <c r="T575" s="20">
        <v>13.2</v>
      </c>
      <c r="U575" s="20">
        <v>120.25</v>
      </c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  <c r="CS575" s="20"/>
      <c r="CT575" s="20"/>
      <c r="CU575" s="20"/>
      <c r="CV575" s="20">
        <v>1</v>
      </c>
      <c r="CW575" s="20"/>
      <c r="CX575" s="20"/>
      <c r="CY575" s="20"/>
      <c r="CZ575" s="20"/>
      <c r="DA575" s="20"/>
      <c r="DB575" s="20"/>
      <c r="DC575" s="20"/>
      <c r="DD575" s="20"/>
      <c r="DE575" s="20"/>
      <c r="DF575" s="20"/>
      <c r="DG575" s="20"/>
      <c r="DH575" s="20"/>
      <c r="DI575" s="20"/>
      <c r="DJ575" s="20"/>
      <c r="DK575" s="20">
        <v>13.2</v>
      </c>
      <c r="DL575" s="20"/>
      <c r="DM575" s="20">
        <v>120.25</v>
      </c>
      <c r="DN575" s="20"/>
      <c r="DO575" s="20"/>
      <c r="DP575" s="20"/>
      <c r="DQ575" s="20"/>
      <c r="DR575" s="20"/>
      <c r="DS575" s="20"/>
      <c r="DT575" s="20"/>
      <c r="DU575" s="20"/>
      <c r="DV575" s="20"/>
      <c r="DW575" s="20"/>
      <c r="DX575" s="20"/>
      <c r="DY575" s="20"/>
      <c r="DZ575" s="20"/>
      <c r="EA575" s="20"/>
      <c r="EB575" s="20"/>
      <c r="EC575" s="20"/>
      <c r="ED575" s="20"/>
      <c r="EE575" s="20"/>
      <c r="EF575" s="20"/>
      <c r="EG575" s="20"/>
      <c r="EH575" s="20"/>
      <c r="EI575" s="20"/>
      <c r="EJ575" s="20"/>
      <c r="EK575" s="20"/>
      <c r="EL575" s="20"/>
      <c r="EM575" s="20"/>
      <c r="EN575" s="20"/>
      <c r="EO575" s="20"/>
      <c r="EP575" s="20"/>
      <c r="EQ575" s="20"/>
      <c r="ER575" s="20"/>
      <c r="ES575" s="20"/>
      <c r="ET575" s="20"/>
      <c r="EU575" s="20"/>
      <c r="EV575" s="20"/>
      <c r="EW575" s="20"/>
      <c r="EX575" s="20"/>
      <c r="EY575" s="20"/>
      <c r="EZ575" s="20"/>
      <c r="FA575" s="20"/>
      <c r="FB575" s="20"/>
      <c r="FC575" s="20"/>
      <c r="FD575" s="20"/>
      <c r="FE575" s="20"/>
      <c r="FF575" s="20"/>
      <c r="FG575" s="20"/>
      <c r="FH575" s="20"/>
      <c r="FI575" s="20"/>
      <c r="FJ575" s="20"/>
      <c r="FK575" s="20"/>
      <c r="FL575" s="20"/>
      <c r="FM575" s="20"/>
      <c r="FN575" s="20"/>
      <c r="FO575" s="20"/>
      <c r="FP575" s="20"/>
      <c r="FQ575" s="20"/>
      <c r="FR575" s="20"/>
      <c r="FS575" s="20"/>
      <c r="FT575" s="20"/>
      <c r="FU575" s="20"/>
      <c r="FV575" s="20"/>
      <c r="FW575" s="20"/>
      <c r="FX575" s="20"/>
      <c r="FY575" s="20"/>
      <c r="FZ575" s="20"/>
      <c r="GA575" s="20"/>
      <c r="GB575" s="20"/>
      <c r="GC575" s="20"/>
      <c r="GD575" s="20"/>
      <c r="GE575" s="20"/>
      <c r="GF575" s="20"/>
      <c r="GG575" s="20"/>
      <c r="GH575" s="20"/>
      <c r="GI575" s="20"/>
      <c r="GJ575" s="20">
        <v>13.2</v>
      </c>
      <c r="GK575" s="20"/>
      <c r="GL575" s="20"/>
      <c r="GM575" s="20"/>
      <c r="GN575" s="20">
        <v>13.2</v>
      </c>
      <c r="GO575" s="20"/>
      <c r="GP575" s="20">
        <v>13.2</v>
      </c>
      <c r="GQ575" s="20">
        <v>13.2</v>
      </c>
      <c r="GR575" s="20"/>
      <c r="GS575" s="20">
        <v>13.2</v>
      </c>
      <c r="GT575" s="20"/>
      <c r="GU575" s="20"/>
      <c r="GV575" s="20"/>
      <c r="GW575" s="20"/>
      <c r="GX575" s="20"/>
      <c r="GY575" s="20"/>
      <c r="GZ575" s="20"/>
      <c r="HA575" s="20"/>
      <c r="HB575" s="20">
        <v>13.2</v>
      </c>
      <c r="HC575" s="20"/>
      <c r="HD575" s="20"/>
      <c r="HE575" s="20"/>
      <c r="HF575" s="20">
        <v>13.2</v>
      </c>
      <c r="HG575" s="20"/>
      <c r="HH575" s="20"/>
      <c r="HI575" s="20"/>
      <c r="HJ575" s="20"/>
      <c r="HK575" s="20"/>
      <c r="HL575" s="20">
        <v>13.2</v>
      </c>
      <c r="HM575" s="20"/>
      <c r="HN575" s="20">
        <v>13.2</v>
      </c>
      <c r="HO575" s="20"/>
      <c r="HP575" s="20"/>
      <c r="HQ575" s="20"/>
      <c r="HR575" s="20"/>
      <c r="HS575" s="20"/>
      <c r="HT575" s="20"/>
      <c r="HU575" s="20"/>
      <c r="HV575" s="20"/>
      <c r="HW575" s="20"/>
      <c r="HX575" s="20"/>
      <c r="HY575" s="20"/>
      <c r="HZ575" s="20"/>
      <c r="IA575" s="20"/>
      <c r="IB575" s="20"/>
      <c r="IC575" s="20"/>
      <c r="ID575" s="20"/>
      <c r="IE575" s="20"/>
      <c r="IF575" s="20"/>
      <c r="IG575" s="20"/>
      <c r="IH575" s="20"/>
      <c r="II575" s="20"/>
      <c r="IJ575" s="20"/>
      <c r="IK575" s="20"/>
      <c r="IL575" s="20"/>
      <c r="IM575" s="20"/>
      <c r="IN575" s="20"/>
      <c r="IO575" s="20"/>
      <c r="IP575" s="20"/>
      <c r="IQ575" s="20"/>
      <c r="IR575" s="20"/>
      <c r="IS575" s="20"/>
      <c r="IT575" s="20"/>
      <c r="IU575" s="20"/>
    </row>
    <row r="576" spans="1:255" ht="24" x14ac:dyDescent="0.2">
      <c r="A576" s="125" t="s">
        <v>193</v>
      </c>
      <c r="B576" s="126" t="s">
        <v>62</v>
      </c>
      <c r="C576" s="127" t="s">
        <v>63</v>
      </c>
      <c r="D576" s="128" t="s">
        <v>64</v>
      </c>
      <c r="E576" s="129">
        <v>-2.64</v>
      </c>
      <c r="F576" s="130">
        <v>1539.5</v>
      </c>
      <c r="G576" s="65"/>
      <c r="H576" s="130">
        <v>1539.5</v>
      </c>
      <c r="I576" s="130">
        <v>-4064.28</v>
      </c>
      <c r="J576" s="66">
        <v>9.11</v>
      </c>
      <c r="K576" s="131">
        <v>-37025.589999999997</v>
      </c>
      <c r="L576" s="20"/>
      <c r="M576" s="20"/>
      <c r="N576" s="20"/>
      <c r="O576" s="20"/>
      <c r="P576" s="20"/>
      <c r="Q576" s="20"/>
      <c r="R576" s="20"/>
      <c r="S576" s="20"/>
      <c r="T576" s="20">
        <v>-4064.28</v>
      </c>
      <c r="U576" s="20">
        <v>-37025.589999999997</v>
      </c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  <c r="CS576" s="20"/>
      <c r="CT576" s="20"/>
      <c r="CU576" s="20"/>
      <c r="CV576" s="20">
        <v>1</v>
      </c>
      <c r="CW576" s="20"/>
      <c r="CX576" s="20"/>
      <c r="CY576" s="20"/>
      <c r="CZ576" s="20"/>
      <c r="DA576" s="20"/>
      <c r="DB576" s="20"/>
      <c r="DC576" s="20"/>
      <c r="DD576" s="20"/>
      <c r="DE576" s="20"/>
      <c r="DF576" s="20"/>
      <c r="DG576" s="20"/>
      <c r="DH576" s="20"/>
      <c r="DI576" s="20"/>
      <c r="DJ576" s="20"/>
      <c r="DK576" s="20">
        <v>-4064.28</v>
      </c>
      <c r="DL576" s="20"/>
      <c r="DM576" s="20">
        <v>-37025.589999999997</v>
      </c>
      <c r="DN576" s="20"/>
      <c r="DO576" s="20"/>
      <c r="DP576" s="20"/>
      <c r="DQ576" s="20"/>
      <c r="DR576" s="20"/>
      <c r="DS576" s="20"/>
      <c r="DT576" s="20"/>
      <c r="DU576" s="20"/>
      <c r="DV576" s="20"/>
      <c r="DW576" s="20"/>
      <c r="DX576" s="20"/>
      <c r="DY576" s="20"/>
      <c r="DZ576" s="20"/>
      <c r="EA576" s="20"/>
      <c r="EB576" s="20"/>
      <c r="EC576" s="20"/>
      <c r="ED576" s="20"/>
      <c r="EE576" s="20"/>
      <c r="EF576" s="20"/>
      <c r="EG576" s="20"/>
      <c r="EH576" s="20"/>
      <c r="EI576" s="20"/>
      <c r="EJ576" s="20"/>
      <c r="EK576" s="20"/>
      <c r="EL576" s="20"/>
      <c r="EM576" s="20"/>
      <c r="EN576" s="20"/>
      <c r="EO576" s="20"/>
      <c r="EP576" s="20"/>
      <c r="EQ576" s="20"/>
      <c r="ER576" s="20"/>
      <c r="ES576" s="20"/>
      <c r="ET576" s="20"/>
      <c r="EU576" s="20"/>
      <c r="EV576" s="20"/>
      <c r="EW576" s="20"/>
      <c r="EX576" s="20"/>
      <c r="EY576" s="20"/>
      <c r="EZ576" s="20"/>
      <c r="FA576" s="20"/>
      <c r="FB576" s="20"/>
      <c r="FC576" s="20"/>
      <c r="FD576" s="20"/>
      <c r="FE576" s="20"/>
      <c r="FF576" s="20"/>
      <c r="FG576" s="20"/>
      <c r="FH576" s="20"/>
      <c r="FI576" s="20"/>
      <c r="FJ576" s="20"/>
      <c r="FK576" s="20"/>
      <c r="FL576" s="20"/>
      <c r="FM576" s="20"/>
      <c r="FN576" s="20"/>
      <c r="FO576" s="20"/>
      <c r="FP576" s="20"/>
      <c r="FQ576" s="20"/>
      <c r="FR576" s="20"/>
      <c r="FS576" s="20"/>
      <c r="FT576" s="20"/>
      <c r="FU576" s="20"/>
      <c r="FV576" s="20"/>
      <c r="FW576" s="20"/>
      <c r="FX576" s="20"/>
      <c r="FY576" s="20"/>
      <c r="FZ576" s="20"/>
      <c r="GA576" s="20"/>
      <c r="GB576" s="20"/>
      <c r="GC576" s="20"/>
      <c r="GD576" s="20"/>
      <c r="GE576" s="20"/>
      <c r="GF576" s="20"/>
      <c r="GG576" s="20"/>
      <c r="GH576" s="20"/>
      <c r="GI576" s="20"/>
      <c r="GJ576" s="20">
        <v>-4064.28</v>
      </c>
      <c r="GK576" s="20"/>
      <c r="GL576" s="20"/>
      <c r="GM576" s="20"/>
      <c r="GN576" s="20">
        <v>-4064.28</v>
      </c>
      <c r="GO576" s="20"/>
      <c r="GP576" s="20">
        <v>-4064.28</v>
      </c>
      <c r="GQ576" s="20">
        <v>-4064.28</v>
      </c>
      <c r="GR576" s="20"/>
      <c r="GS576" s="20">
        <v>-4064.28</v>
      </c>
      <c r="GT576" s="20"/>
      <c r="GU576" s="20"/>
      <c r="GV576" s="20"/>
      <c r="GW576" s="20"/>
      <c r="GX576" s="20"/>
      <c r="GY576" s="20"/>
      <c r="GZ576" s="20"/>
      <c r="HA576" s="20"/>
      <c r="HB576" s="20">
        <v>-4064.28</v>
      </c>
      <c r="HC576" s="20"/>
      <c r="HD576" s="20"/>
      <c r="HE576" s="20"/>
      <c r="HF576" s="20">
        <v>-4064.28</v>
      </c>
      <c r="HG576" s="20"/>
      <c r="HH576" s="20"/>
      <c r="HI576" s="20"/>
      <c r="HJ576" s="20"/>
      <c r="HK576" s="20"/>
      <c r="HL576" s="20">
        <v>-4064.28</v>
      </c>
      <c r="HM576" s="20"/>
      <c r="HN576" s="20">
        <v>-4064.28</v>
      </c>
      <c r="HO576" s="20"/>
      <c r="HP576" s="20"/>
      <c r="HQ576" s="20"/>
      <c r="HR576" s="20"/>
      <c r="HS576" s="20"/>
      <c r="HT576" s="20"/>
      <c r="HU576" s="20"/>
      <c r="HV576" s="20"/>
      <c r="HW576" s="20"/>
      <c r="HX576" s="20"/>
      <c r="HY576" s="20"/>
      <c r="HZ576" s="20"/>
      <c r="IA576" s="20"/>
      <c r="IB576" s="20"/>
      <c r="IC576" s="20"/>
      <c r="ID576" s="20"/>
      <c r="IE576" s="20"/>
      <c r="IF576" s="20"/>
      <c r="IG576" s="20"/>
      <c r="IH576" s="20"/>
      <c r="II576" s="20"/>
      <c r="IJ576" s="20"/>
      <c r="IK576" s="20"/>
      <c r="IL576" s="20"/>
      <c r="IM576" s="20"/>
      <c r="IN576" s="20"/>
      <c r="IO576" s="20"/>
      <c r="IP576" s="20"/>
      <c r="IQ576" s="20"/>
      <c r="IR576" s="20"/>
      <c r="IS576" s="20"/>
      <c r="IT576" s="20"/>
      <c r="IU576" s="20"/>
    </row>
    <row r="577" spans="1:255" x14ac:dyDescent="0.2">
      <c r="A577" s="125" t="s">
        <v>194</v>
      </c>
      <c r="B577" s="126" t="s">
        <v>35</v>
      </c>
      <c r="C577" s="127" t="s">
        <v>74</v>
      </c>
      <c r="D577" s="128" t="s">
        <v>23</v>
      </c>
      <c r="E577" s="129">
        <v>132</v>
      </c>
      <c r="F577" s="102">
        <v>1091.0500000000002</v>
      </c>
      <c r="G577" s="65"/>
      <c r="H577" s="102">
        <v>1091.05</v>
      </c>
      <c r="I577" s="130">
        <v>15808.85</v>
      </c>
      <c r="J577" s="66">
        <v>9.11</v>
      </c>
      <c r="K577" s="131">
        <v>144018.6</v>
      </c>
      <c r="L577" s="20"/>
      <c r="M577" s="20"/>
      <c r="N577" s="20"/>
      <c r="O577" s="20"/>
      <c r="P577" s="20"/>
      <c r="Q577" s="20"/>
      <c r="R577" s="20"/>
      <c r="S577" s="20"/>
      <c r="T577" s="20">
        <v>15808.85</v>
      </c>
      <c r="U577" s="20">
        <v>144018.6</v>
      </c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  <c r="CS577" s="20"/>
      <c r="CT577" s="20"/>
      <c r="CU577" s="20"/>
      <c r="CV577" s="20">
        <v>1</v>
      </c>
      <c r="CW577" s="20"/>
      <c r="CX577" s="20"/>
      <c r="CY577" s="20"/>
      <c r="CZ577" s="20"/>
      <c r="DA577" s="20"/>
      <c r="DB577" s="20"/>
      <c r="DC577" s="20"/>
      <c r="DD577" s="20"/>
      <c r="DE577" s="20">
        <v>144018.6</v>
      </c>
      <c r="DF577" s="20"/>
      <c r="DG577" s="20"/>
      <c r="DH577" s="20"/>
      <c r="DI577" s="20"/>
      <c r="DJ577" s="20"/>
      <c r="DK577" s="20">
        <v>15808.85</v>
      </c>
      <c r="DL577" s="20"/>
      <c r="DM577" s="20">
        <v>144018.6</v>
      </c>
      <c r="DN577" s="20"/>
      <c r="DO577" s="20"/>
      <c r="DP577" s="20"/>
      <c r="DQ577" s="20"/>
      <c r="DR577" s="20"/>
      <c r="DS577" s="20"/>
      <c r="DT577" s="20"/>
      <c r="DU577" s="20"/>
      <c r="DV577" s="20"/>
      <c r="DW577" s="20"/>
      <c r="DX577" s="20"/>
      <c r="DY577" s="20"/>
      <c r="DZ577" s="20"/>
      <c r="EA577" s="20"/>
      <c r="EB577" s="20"/>
      <c r="EC577" s="20"/>
      <c r="ED577" s="20"/>
      <c r="EE577" s="20"/>
      <c r="EF577" s="20"/>
      <c r="EG577" s="20"/>
      <c r="EH577" s="20"/>
      <c r="EI577" s="20"/>
      <c r="EJ577" s="20"/>
      <c r="EK577" s="20"/>
      <c r="EL577" s="20"/>
      <c r="EM577" s="20"/>
      <c r="EN577" s="20"/>
      <c r="EO577" s="20"/>
      <c r="EP577" s="20"/>
      <c r="EQ577" s="20"/>
      <c r="ER577" s="20"/>
      <c r="ES577" s="20"/>
      <c r="ET577" s="20"/>
      <c r="EU577" s="20"/>
      <c r="EV577" s="20"/>
      <c r="EW577" s="20"/>
      <c r="EX577" s="20"/>
      <c r="EY577" s="20"/>
      <c r="EZ577" s="20"/>
      <c r="FA577" s="20"/>
      <c r="FB577" s="20"/>
      <c r="FC577" s="20"/>
      <c r="FD577" s="20"/>
      <c r="FE577" s="20"/>
      <c r="FF577" s="20"/>
      <c r="FG577" s="20"/>
      <c r="FH577" s="20"/>
      <c r="FI577" s="20"/>
      <c r="FJ577" s="20"/>
      <c r="FK577" s="20"/>
      <c r="FL577" s="20"/>
      <c r="FM577" s="20"/>
      <c r="FN577" s="20"/>
      <c r="FO577" s="20"/>
      <c r="FP577" s="20"/>
      <c r="FQ577" s="20"/>
      <c r="FR577" s="20"/>
      <c r="FS577" s="20"/>
      <c r="FT577" s="20"/>
      <c r="FU577" s="20"/>
      <c r="FV577" s="20"/>
      <c r="FW577" s="20"/>
      <c r="FX577" s="20"/>
      <c r="FY577" s="20"/>
      <c r="FZ577" s="20"/>
      <c r="GA577" s="20"/>
      <c r="GB577" s="20"/>
      <c r="GC577" s="20"/>
      <c r="GD577" s="20"/>
      <c r="GE577" s="20"/>
      <c r="GF577" s="20"/>
      <c r="GG577" s="20"/>
      <c r="GH577" s="20"/>
      <c r="GI577" s="20"/>
      <c r="GJ577" s="20">
        <v>15808.85</v>
      </c>
      <c r="GK577" s="20"/>
      <c r="GL577" s="20"/>
      <c r="GM577" s="20"/>
      <c r="GN577" s="20">
        <v>15808.85</v>
      </c>
      <c r="GO577" s="20"/>
      <c r="GP577" s="20">
        <v>15808.85</v>
      </c>
      <c r="GQ577" s="20">
        <v>15808.85</v>
      </c>
      <c r="GR577" s="20"/>
      <c r="GS577" s="20">
        <v>15808.85</v>
      </c>
      <c r="GT577" s="20"/>
      <c r="GU577" s="20"/>
      <c r="GV577" s="20"/>
      <c r="GW577" s="20"/>
      <c r="GX577" s="20"/>
      <c r="GY577" s="20"/>
      <c r="GZ577" s="20"/>
      <c r="HA577" s="20"/>
      <c r="HB577" s="20">
        <v>15808.85</v>
      </c>
      <c r="HC577" s="20"/>
      <c r="HD577" s="20"/>
      <c r="HE577" s="20"/>
      <c r="HF577" s="20">
        <v>15808.85</v>
      </c>
      <c r="HG577" s="20"/>
      <c r="HH577" s="20"/>
      <c r="HI577" s="20"/>
      <c r="HJ577" s="20"/>
      <c r="HK577" s="20"/>
      <c r="HL577" s="20">
        <v>15808.85</v>
      </c>
      <c r="HM577" s="20"/>
      <c r="HN577" s="20">
        <v>15808.85</v>
      </c>
      <c r="HO577" s="20"/>
      <c r="HP577" s="20"/>
      <c r="HQ577" s="20"/>
      <c r="HR577" s="20"/>
      <c r="HS577" s="20"/>
      <c r="HT577" s="20"/>
      <c r="HU577" s="20"/>
      <c r="HV577" s="20"/>
      <c r="HW577" s="20"/>
      <c r="HX577" s="20"/>
      <c r="HY577" s="20">
        <v>15808.85</v>
      </c>
      <c r="HZ577" s="20"/>
      <c r="IA577" s="20"/>
      <c r="IB577" s="20"/>
      <c r="IC577" s="20"/>
      <c r="ID577" s="20"/>
      <c r="IE577" s="20"/>
      <c r="IF577" s="20"/>
      <c r="IG577" s="20"/>
      <c r="IH577" s="20"/>
      <c r="II577" s="20"/>
      <c r="IJ577" s="20"/>
      <c r="IK577" s="20"/>
      <c r="IL577" s="20"/>
      <c r="IM577" s="20"/>
      <c r="IN577" s="20"/>
      <c r="IO577" s="20"/>
      <c r="IP577" s="20"/>
      <c r="IQ577" s="20"/>
      <c r="IR577" s="20"/>
      <c r="IS577" s="20"/>
      <c r="IT577" s="20"/>
      <c r="IU577" s="20"/>
    </row>
    <row r="578" spans="1:255" x14ac:dyDescent="0.2">
      <c r="A578" s="89"/>
      <c r="B578" s="96" t="s">
        <v>415</v>
      </c>
      <c r="C578" s="96" t="s">
        <v>424</v>
      </c>
      <c r="D578" s="29"/>
      <c r="E578" s="29"/>
      <c r="F578" s="29"/>
      <c r="G578" s="29"/>
      <c r="H578" s="29"/>
      <c r="I578" s="29"/>
      <c r="J578" s="29"/>
      <c r="K578" s="90"/>
    </row>
    <row r="579" spans="1:255" ht="13.5" thickBot="1" x14ac:dyDescent="0.25">
      <c r="A579" s="133"/>
      <c r="B579" s="134"/>
      <c r="C579" s="134" t="s">
        <v>423</v>
      </c>
      <c r="D579" s="134"/>
      <c r="E579" s="134"/>
      <c r="F579" s="134"/>
      <c r="G579" s="134"/>
      <c r="H579" s="229">
        <v>16335.53</v>
      </c>
      <c r="I579" s="230"/>
      <c r="J579" s="229">
        <v>148816.65000000002</v>
      </c>
      <c r="K579" s="231"/>
      <c r="L579" s="132"/>
      <c r="M579" s="132"/>
      <c r="N579" s="132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  <c r="CS579" s="20"/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  <c r="DE579" s="20"/>
      <c r="DF579" s="20"/>
      <c r="DG579" s="20"/>
      <c r="DH579" s="20"/>
      <c r="DI579" s="20"/>
      <c r="DJ579" s="20"/>
      <c r="DK579" s="20"/>
      <c r="DL579" s="20"/>
      <c r="DM579" s="20"/>
      <c r="DN579" s="20"/>
      <c r="DO579" s="20"/>
      <c r="DP579" s="20"/>
      <c r="DQ579" s="20"/>
      <c r="DR579" s="20"/>
      <c r="DS579" s="20"/>
      <c r="DT579" s="20"/>
      <c r="DU579" s="20"/>
      <c r="DV579" s="20"/>
      <c r="DW579" s="20"/>
      <c r="DX579" s="20"/>
      <c r="DY579" s="20"/>
      <c r="DZ579" s="20"/>
      <c r="EA579" s="20"/>
      <c r="EB579" s="20"/>
      <c r="EC579" s="20"/>
      <c r="ED579" s="20"/>
      <c r="EE579" s="20"/>
      <c r="EF579" s="20"/>
      <c r="EG579" s="20"/>
      <c r="EH579" s="20"/>
      <c r="EI579" s="20"/>
      <c r="EJ579" s="20"/>
      <c r="EK579" s="20"/>
      <c r="EL579" s="20"/>
      <c r="EM579" s="20"/>
      <c r="EN579" s="20"/>
      <c r="EO579" s="20"/>
      <c r="EP579" s="20"/>
      <c r="EQ579" s="20"/>
      <c r="ER579" s="20"/>
      <c r="ES579" s="20"/>
      <c r="ET579" s="20"/>
      <c r="EU579" s="20"/>
      <c r="EV579" s="20"/>
      <c r="EW579" s="20"/>
      <c r="EX579" s="20"/>
      <c r="EY579" s="20"/>
      <c r="EZ579" s="20"/>
      <c r="FA579" s="20"/>
      <c r="FB579" s="20"/>
      <c r="FC579" s="20"/>
      <c r="FD579" s="20"/>
      <c r="FE579" s="20"/>
      <c r="FF579" s="20"/>
      <c r="FG579" s="20"/>
      <c r="FH579" s="20"/>
      <c r="FI579" s="20"/>
      <c r="FJ579" s="20"/>
      <c r="FK579" s="20"/>
      <c r="FL579" s="20"/>
      <c r="FM579" s="20"/>
      <c r="FN579" s="20"/>
      <c r="FO579" s="20"/>
      <c r="FP579" s="20"/>
      <c r="FQ579" s="20"/>
      <c r="FR579" s="20"/>
      <c r="FS579" s="20"/>
      <c r="FT579" s="20"/>
      <c r="FU579" s="20"/>
      <c r="FV579" s="20"/>
      <c r="FW579" s="20"/>
      <c r="FX579" s="20"/>
      <c r="FY579" s="20"/>
      <c r="FZ579" s="20"/>
      <c r="GA579" s="20"/>
      <c r="GB579" s="20"/>
      <c r="GC579" s="20"/>
      <c r="GD579" s="20"/>
      <c r="GE579" s="20"/>
      <c r="GF579" s="20"/>
      <c r="GG579" s="20"/>
      <c r="GH579" s="20"/>
      <c r="GI579" s="20"/>
      <c r="GJ579" s="20"/>
      <c r="GK579" s="20"/>
      <c r="GL579" s="20"/>
      <c r="GM579" s="20"/>
      <c r="GN579" s="20"/>
      <c r="GO579" s="20"/>
      <c r="GP579" s="20"/>
      <c r="GQ579" s="20"/>
      <c r="GR579" s="20"/>
      <c r="GS579" s="20"/>
      <c r="GT579" s="20"/>
      <c r="GU579" s="20"/>
      <c r="GV579" s="20"/>
      <c r="GW579" s="20"/>
      <c r="GX579" s="20"/>
      <c r="GY579" s="20"/>
      <c r="GZ579" s="20"/>
      <c r="HA579" s="20"/>
      <c r="HB579" s="20"/>
      <c r="HC579" s="20"/>
      <c r="HD579" s="20"/>
      <c r="HE579" s="20"/>
      <c r="HF579" s="20"/>
      <c r="HG579" s="20"/>
      <c r="HH579" s="20"/>
      <c r="HI579" s="20"/>
      <c r="HJ579" s="20"/>
      <c r="HK579" s="20"/>
      <c r="HL579" s="20"/>
      <c r="HM579" s="20"/>
      <c r="HN579" s="20"/>
      <c r="HO579" s="20"/>
      <c r="HP579" s="20"/>
      <c r="HQ579" s="20"/>
      <c r="HR579" s="20"/>
      <c r="HS579" s="20"/>
      <c r="HT579" s="20"/>
      <c r="HU579" s="20"/>
      <c r="HV579" s="20"/>
      <c r="HW579" s="20"/>
      <c r="HX579" s="20"/>
      <c r="HY579" s="20"/>
      <c r="HZ579" s="20"/>
      <c r="IA579" s="20"/>
      <c r="IB579" s="20"/>
      <c r="IC579" s="20"/>
      <c r="ID579" s="20"/>
      <c r="IE579" s="20"/>
      <c r="IF579" s="20"/>
      <c r="IG579" s="20"/>
      <c r="IH579" s="20"/>
      <c r="II579" s="20"/>
      <c r="IJ579" s="20"/>
      <c r="IK579" s="20"/>
      <c r="IL579" s="20"/>
      <c r="IM579" s="20"/>
      <c r="IN579" s="20"/>
      <c r="IO579" s="20"/>
      <c r="IP579" s="20"/>
      <c r="IQ579" s="20"/>
      <c r="IR579" s="20"/>
      <c r="IS579" s="20"/>
      <c r="IT579" s="20"/>
      <c r="IU579" s="20"/>
    </row>
    <row r="580" spans="1:255" x14ac:dyDescent="0.2">
      <c r="A580" s="106"/>
      <c r="B580" s="105"/>
      <c r="C580" s="105" t="s">
        <v>418</v>
      </c>
      <c r="D580" s="105"/>
      <c r="E580" s="105"/>
      <c r="F580" s="105"/>
      <c r="G580" s="105"/>
      <c r="H580" s="224">
        <v>20471.79</v>
      </c>
      <c r="I580" s="225"/>
      <c r="J580" s="224">
        <v>282807.77</v>
      </c>
      <c r="K580" s="226"/>
      <c r="O580" s="20"/>
      <c r="P580" s="20"/>
      <c r="Q580" s="20"/>
      <c r="R580" s="20">
        <v>20471.79</v>
      </c>
      <c r="S580" s="20">
        <v>282807.77</v>
      </c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P580" s="20"/>
      <c r="CQ580" s="20"/>
      <c r="CR580" s="20"/>
      <c r="CS580" s="20"/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  <c r="DE580" s="20"/>
      <c r="DF580" s="20"/>
      <c r="DG580" s="20"/>
      <c r="DH580" s="20"/>
      <c r="DI580" s="20"/>
      <c r="DJ580" s="20"/>
      <c r="DK580" s="20"/>
      <c r="DL580" s="20"/>
      <c r="DM580" s="20"/>
      <c r="DN580" s="20"/>
      <c r="DO580" s="20"/>
      <c r="DP580" s="20"/>
      <c r="DQ580" s="20"/>
      <c r="DR580" s="20"/>
      <c r="DS580" s="20"/>
      <c r="DT580" s="20"/>
      <c r="DU580" s="20"/>
      <c r="DV580" s="20"/>
      <c r="DW580" s="20"/>
      <c r="DX580" s="20"/>
      <c r="DY580" s="20"/>
      <c r="DZ580" s="20"/>
      <c r="EA580" s="20"/>
      <c r="EB580" s="20"/>
      <c r="EC580" s="20"/>
      <c r="ED580" s="20"/>
      <c r="EE580" s="20"/>
      <c r="EF580" s="20"/>
      <c r="EG580" s="20"/>
      <c r="EH580" s="20"/>
      <c r="EI580" s="20"/>
      <c r="EJ580" s="20"/>
      <c r="EK580" s="20"/>
      <c r="EL580" s="20"/>
      <c r="EM580" s="20"/>
      <c r="EN580" s="20"/>
      <c r="EO580" s="20"/>
      <c r="EP580" s="20"/>
      <c r="EQ580" s="20"/>
      <c r="ER580" s="20"/>
      <c r="ES580" s="20"/>
      <c r="ET580" s="20"/>
      <c r="EU580" s="20"/>
      <c r="EV580" s="20"/>
      <c r="EW580" s="20"/>
      <c r="EX580" s="20"/>
      <c r="EY580" s="20"/>
      <c r="EZ580" s="20"/>
      <c r="FA580" s="20"/>
      <c r="FB580" s="20"/>
      <c r="FC580" s="20"/>
      <c r="FD580" s="20"/>
      <c r="FE580" s="20"/>
      <c r="FF580" s="20"/>
      <c r="FG580" s="20"/>
      <c r="FH580" s="20"/>
      <c r="FI580" s="20"/>
      <c r="FJ580" s="20"/>
      <c r="FK580" s="20"/>
      <c r="FL580" s="20"/>
      <c r="FM580" s="20"/>
      <c r="FN580" s="20"/>
      <c r="FO580" s="20"/>
      <c r="FP580" s="20"/>
      <c r="FQ580" s="20"/>
      <c r="FR580" s="20"/>
      <c r="FS580" s="20"/>
      <c r="FT580" s="20"/>
      <c r="FU580" s="20"/>
      <c r="FV580" s="20"/>
      <c r="FW580" s="20"/>
      <c r="FX580" s="20"/>
      <c r="FY580" s="20"/>
      <c r="FZ580" s="20"/>
      <c r="GA580" s="20"/>
      <c r="GB580" s="20"/>
      <c r="GC580" s="20"/>
      <c r="GD580" s="20"/>
      <c r="GE580" s="20"/>
      <c r="GF580" s="20"/>
      <c r="GG580" s="20"/>
      <c r="GH580" s="20"/>
      <c r="GI580" s="20"/>
      <c r="GJ580" s="20"/>
      <c r="GK580" s="20"/>
      <c r="GL580" s="20"/>
      <c r="GM580" s="20"/>
      <c r="GN580" s="20"/>
      <c r="GO580" s="20"/>
      <c r="GP580" s="20"/>
      <c r="GQ580" s="20"/>
      <c r="GR580" s="20"/>
      <c r="GS580" s="20"/>
      <c r="GT580" s="20"/>
      <c r="GU580" s="20"/>
      <c r="GV580" s="20"/>
      <c r="GW580" s="20"/>
      <c r="GX580" s="20"/>
      <c r="GY580" s="20"/>
      <c r="GZ580" s="20"/>
      <c r="HA580" s="20">
        <v>20471.79</v>
      </c>
      <c r="HB580" s="20"/>
      <c r="HC580" s="20"/>
      <c r="HD580" s="20"/>
      <c r="HE580" s="20"/>
      <c r="HF580" s="20"/>
      <c r="HG580" s="20"/>
      <c r="HH580" s="20"/>
      <c r="HI580" s="20"/>
      <c r="HJ580" s="20"/>
      <c r="HK580" s="20"/>
      <c r="HL580" s="20"/>
      <c r="HM580" s="20"/>
      <c r="HN580" s="20"/>
      <c r="HO580" s="20"/>
      <c r="HP580" s="20"/>
      <c r="HQ580" s="20"/>
      <c r="HR580" s="20"/>
      <c r="HS580" s="20"/>
      <c r="HT580" s="20"/>
      <c r="HU580" s="20"/>
      <c r="HV580" s="20"/>
      <c r="HW580" s="20"/>
      <c r="HX580" s="20"/>
      <c r="HY580" s="20"/>
      <c r="HZ580" s="20"/>
      <c r="IA580" s="20"/>
      <c r="IB580" s="20"/>
      <c r="IC580" s="20"/>
      <c r="ID580" s="20"/>
      <c r="IE580" s="20"/>
      <c r="IF580" s="20"/>
      <c r="IG580" s="20"/>
      <c r="IH580" s="20"/>
      <c r="II580" s="20"/>
      <c r="IJ580" s="20"/>
      <c r="IK580" s="20"/>
      <c r="IL580" s="20"/>
      <c r="IM580" s="20"/>
      <c r="IN580" s="20"/>
      <c r="IO580" s="20"/>
      <c r="IP580" s="20"/>
      <c r="IQ580" s="20"/>
      <c r="IR580" s="20"/>
      <c r="IS580" s="20"/>
      <c r="IT580" s="20"/>
      <c r="IU580" s="20"/>
    </row>
    <row r="581" spans="1:255" x14ac:dyDescent="0.2">
      <c r="A581" s="70"/>
      <c r="B581" s="69"/>
      <c r="C581" s="69"/>
      <c r="D581" s="69"/>
      <c r="E581" s="69"/>
      <c r="F581" s="69"/>
      <c r="G581" s="69"/>
      <c r="H581" s="218"/>
      <c r="I581" s="219"/>
      <c r="J581" s="218"/>
      <c r="K581" s="220"/>
    </row>
    <row r="582" spans="1:255" ht="59.25" x14ac:dyDescent="0.2">
      <c r="A582" s="109">
        <v>19</v>
      </c>
      <c r="B582" s="116" t="s">
        <v>78</v>
      </c>
      <c r="C582" s="110" t="s">
        <v>425</v>
      </c>
      <c r="D582" s="111" t="s">
        <v>80</v>
      </c>
      <c r="E582" s="112">
        <v>0.29699999999999999</v>
      </c>
      <c r="F582" s="113">
        <v>1898.04</v>
      </c>
      <c r="G582" s="117" t="s">
        <v>6</v>
      </c>
      <c r="H582" s="113"/>
      <c r="I582" s="114">
        <v>1275.3800000000001</v>
      </c>
      <c r="J582" s="92"/>
      <c r="K582" s="115">
        <v>41847.72</v>
      </c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P582" s="20"/>
      <c r="CQ582" s="20"/>
      <c r="CR582" s="20"/>
      <c r="CS582" s="20"/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  <c r="DE582" s="20"/>
      <c r="DF582" s="20"/>
      <c r="DG582" s="20"/>
      <c r="DH582" s="20"/>
      <c r="DI582" s="20"/>
      <c r="DJ582" s="20"/>
      <c r="DK582" s="20"/>
      <c r="DL582" s="20"/>
      <c r="DM582" s="20"/>
      <c r="DN582" s="20"/>
      <c r="DO582" s="20"/>
      <c r="DP582" s="20"/>
      <c r="DQ582" s="20"/>
      <c r="DR582" s="20"/>
      <c r="DS582" s="20"/>
      <c r="DT582" s="20"/>
      <c r="DU582" s="20"/>
      <c r="DV582" s="20"/>
      <c r="DW582" s="20"/>
      <c r="DX582" s="20"/>
      <c r="DY582" s="20"/>
      <c r="DZ582" s="20"/>
      <c r="EA582" s="20"/>
      <c r="EB582" s="20"/>
      <c r="EC582" s="20"/>
      <c r="ED582" s="20"/>
      <c r="EE582" s="20"/>
      <c r="EF582" s="20"/>
      <c r="EG582" s="20"/>
      <c r="EH582" s="20"/>
      <c r="EI582" s="20"/>
      <c r="EJ582" s="20"/>
      <c r="EK582" s="20"/>
      <c r="EL582" s="20"/>
      <c r="EM582" s="20"/>
      <c r="EN582" s="20"/>
      <c r="EO582" s="20"/>
      <c r="EP582" s="20"/>
      <c r="EQ582" s="20"/>
      <c r="ER582" s="20"/>
      <c r="ES582" s="20"/>
      <c r="ET582" s="20"/>
      <c r="EU582" s="20"/>
      <c r="EV582" s="20"/>
      <c r="EW582" s="20"/>
      <c r="EX582" s="20"/>
      <c r="EY582" s="20"/>
      <c r="EZ582" s="20"/>
      <c r="FA582" s="20"/>
      <c r="FB582" s="20"/>
      <c r="FC582" s="20"/>
      <c r="FD582" s="20"/>
      <c r="FE582" s="20"/>
      <c r="FF582" s="20"/>
      <c r="FG582" s="20"/>
      <c r="FH582" s="20"/>
      <c r="FI582" s="20"/>
      <c r="FJ582" s="20"/>
      <c r="FK582" s="20"/>
      <c r="FL582" s="20"/>
      <c r="FM582" s="20"/>
      <c r="FN582" s="20"/>
      <c r="FO582" s="20"/>
      <c r="FP582" s="20"/>
      <c r="FQ582" s="20"/>
      <c r="FR582" s="20"/>
      <c r="FS582" s="20"/>
      <c r="FT582" s="20"/>
      <c r="FU582" s="20"/>
      <c r="FV582" s="20"/>
      <c r="FW582" s="20"/>
      <c r="FX582" s="20"/>
      <c r="FY582" s="20"/>
      <c r="FZ582" s="20"/>
      <c r="GA582" s="20"/>
      <c r="GB582" s="20"/>
      <c r="GC582" s="20"/>
      <c r="GD582" s="20"/>
      <c r="GE582" s="20"/>
      <c r="GF582" s="20"/>
      <c r="GG582" s="20"/>
      <c r="GH582" s="20"/>
      <c r="GI582" s="20"/>
      <c r="GJ582" s="20"/>
      <c r="GK582" s="20"/>
      <c r="GL582" s="20"/>
      <c r="GM582" s="20"/>
      <c r="GN582" s="20"/>
      <c r="GO582" s="20"/>
      <c r="GP582" s="20"/>
      <c r="GQ582" s="20"/>
      <c r="GR582" s="20"/>
      <c r="GS582" s="20"/>
      <c r="GT582" s="20"/>
      <c r="GU582" s="20"/>
      <c r="GV582" s="20"/>
      <c r="GW582" s="20"/>
      <c r="GX582" s="20"/>
      <c r="GY582" s="20"/>
      <c r="GZ582" s="20"/>
      <c r="HA582" s="20"/>
      <c r="HB582" s="20"/>
      <c r="HC582" s="20"/>
      <c r="HD582" s="20"/>
      <c r="HE582" s="20"/>
      <c r="HF582" s="20"/>
      <c r="HG582" s="20"/>
      <c r="HH582" s="20"/>
      <c r="HI582" s="20"/>
      <c r="HJ582" s="20"/>
      <c r="HK582" s="20"/>
      <c r="HL582" s="20"/>
      <c r="HM582" s="20"/>
      <c r="HN582" s="20"/>
      <c r="HO582" s="20"/>
      <c r="HP582" s="20"/>
      <c r="HQ582" s="20"/>
      <c r="HR582" s="20"/>
      <c r="HS582" s="20"/>
      <c r="HT582" s="20"/>
      <c r="HU582" s="20"/>
      <c r="HV582" s="20"/>
      <c r="HW582" s="20"/>
      <c r="HX582" s="20"/>
      <c r="HY582" s="20"/>
      <c r="HZ582" s="20"/>
      <c r="IA582" s="20"/>
      <c r="IB582" s="20"/>
      <c r="IC582" s="20"/>
      <c r="ID582" s="20"/>
      <c r="IE582" s="20"/>
      <c r="IF582" s="20"/>
      <c r="IG582" s="20"/>
      <c r="IH582" s="20"/>
      <c r="II582" s="20"/>
      <c r="IJ582" s="20"/>
      <c r="IK582" s="20"/>
      <c r="IL582" s="20"/>
      <c r="IM582" s="20"/>
      <c r="IN582" s="20"/>
      <c r="IO582" s="20"/>
      <c r="IP582" s="20"/>
      <c r="IQ582" s="20"/>
      <c r="IR582" s="20"/>
      <c r="IS582" s="20"/>
      <c r="IT582" s="20"/>
      <c r="IU582" s="20"/>
    </row>
    <row r="583" spans="1:255" x14ac:dyDescent="0.2">
      <c r="A583" s="60"/>
      <c r="B583" s="61"/>
      <c r="C583" s="61" t="s">
        <v>405</v>
      </c>
      <c r="D583" s="62"/>
      <c r="E583" s="63"/>
      <c r="F583" s="64">
        <v>1345.96</v>
      </c>
      <c r="G583" s="65" t="s">
        <v>26</v>
      </c>
      <c r="H583" s="64">
        <v>1413.26</v>
      </c>
      <c r="I583" s="64">
        <v>419.74</v>
      </c>
      <c r="J583" s="66">
        <v>33.39</v>
      </c>
      <c r="K583" s="67">
        <v>14015.06</v>
      </c>
      <c r="O583" s="20"/>
      <c r="P583" s="20"/>
      <c r="Q583" s="20"/>
      <c r="R583" s="20"/>
      <c r="S583" s="20"/>
      <c r="T583" s="20">
        <v>419.74</v>
      </c>
      <c r="U583" s="20">
        <v>14015.06</v>
      </c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P583" s="20"/>
      <c r="CQ583" s="20"/>
      <c r="CR583" s="20"/>
      <c r="CS583" s="20"/>
      <c r="CT583" s="20"/>
      <c r="CU583" s="20"/>
      <c r="CV583" s="20">
        <v>1</v>
      </c>
      <c r="CW583" s="20"/>
      <c r="CX583" s="20"/>
      <c r="CY583" s="20"/>
      <c r="CZ583" s="20"/>
      <c r="DA583" s="20"/>
      <c r="DB583" s="20"/>
      <c r="DC583" s="20"/>
      <c r="DD583" s="20"/>
      <c r="DE583" s="20"/>
      <c r="DF583" s="20"/>
      <c r="DG583" s="20">
        <v>14015.06</v>
      </c>
      <c r="DH583" s="20">
        <v>1</v>
      </c>
      <c r="DI583" s="20"/>
      <c r="DJ583" s="20"/>
      <c r="DK583" s="20"/>
      <c r="DL583" s="20"/>
      <c r="DM583" s="20"/>
      <c r="DN583" s="20"/>
      <c r="DO583" s="20"/>
      <c r="DP583" s="20"/>
      <c r="DQ583" s="20">
        <v>419.74</v>
      </c>
      <c r="DR583" s="20"/>
      <c r="DS583" s="20">
        <v>14015.06</v>
      </c>
      <c r="DT583" s="20"/>
      <c r="DU583" s="20"/>
      <c r="DV583" s="20"/>
      <c r="DW583" s="20"/>
      <c r="DX583" s="20"/>
      <c r="DY583" s="20"/>
      <c r="DZ583" s="20"/>
      <c r="EA583" s="20"/>
      <c r="EB583" s="20"/>
      <c r="EC583" s="20"/>
      <c r="ED583" s="20"/>
      <c r="EE583" s="20"/>
      <c r="EF583" s="20"/>
      <c r="EG583" s="20"/>
      <c r="EH583" s="20"/>
      <c r="EI583" s="20"/>
      <c r="EJ583" s="20"/>
      <c r="EK583" s="20"/>
      <c r="EL583" s="20"/>
      <c r="EM583" s="20"/>
      <c r="EN583" s="20"/>
      <c r="EO583" s="20"/>
      <c r="EP583" s="20"/>
      <c r="EQ583" s="20"/>
      <c r="ER583" s="20"/>
      <c r="ES583" s="20"/>
      <c r="ET583" s="20"/>
      <c r="EU583" s="20"/>
      <c r="EV583" s="20"/>
      <c r="EW583" s="20"/>
      <c r="EX583" s="20"/>
      <c r="EY583" s="20"/>
      <c r="EZ583" s="20"/>
      <c r="FA583" s="20"/>
      <c r="FB583" s="20"/>
      <c r="FC583" s="20"/>
      <c r="FD583" s="20"/>
      <c r="FE583" s="20"/>
      <c r="FF583" s="20"/>
      <c r="FG583" s="20"/>
      <c r="FH583" s="20"/>
      <c r="FI583" s="20"/>
      <c r="FJ583" s="20"/>
      <c r="FK583" s="20"/>
      <c r="FL583" s="20"/>
      <c r="FM583" s="20"/>
      <c r="FN583" s="20"/>
      <c r="FO583" s="20"/>
      <c r="FP583" s="20"/>
      <c r="FQ583" s="20"/>
      <c r="FR583" s="20"/>
      <c r="FS583" s="20"/>
      <c r="FT583" s="20"/>
      <c r="FU583" s="20"/>
      <c r="FV583" s="20"/>
      <c r="FW583" s="20"/>
      <c r="FX583" s="20"/>
      <c r="FY583" s="20"/>
      <c r="FZ583" s="20"/>
      <c r="GA583" s="20"/>
      <c r="GB583" s="20"/>
      <c r="GC583" s="20"/>
      <c r="GD583" s="20"/>
      <c r="GE583" s="20"/>
      <c r="GF583" s="20"/>
      <c r="GG583" s="20"/>
      <c r="GH583" s="20"/>
      <c r="GI583" s="20"/>
      <c r="GJ583" s="20">
        <v>419.74</v>
      </c>
      <c r="GK583" s="20">
        <v>419.74</v>
      </c>
      <c r="GL583" s="20"/>
      <c r="GM583" s="20"/>
      <c r="GN583" s="20"/>
      <c r="GO583" s="20"/>
      <c r="GP583" s="20"/>
      <c r="GQ583" s="20"/>
      <c r="GR583" s="20"/>
      <c r="GS583" s="20"/>
      <c r="GT583" s="20"/>
      <c r="GU583" s="20"/>
      <c r="GV583" s="20"/>
      <c r="GW583" s="20"/>
      <c r="GX583" s="20"/>
      <c r="GY583" s="20"/>
      <c r="GZ583" s="20"/>
      <c r="HA583" s="20"/>
      <c r="HB583" s="20">
        <v>419.74</v>
      </c>
      <c r="HC583" s="20"/>
      <c r="HD583" s="20"/>
      <c r="HE583" s="20"/>
      <c r="HF583" s="20">
        <v>419.74</v>
      </c>
      <c r="HG583" s="20"/>
      <c r="HH583" s="20"/>
      <c r="HI583" s="20"/>
      <c r="HJ583" s="20"/>
      <c r="HK583" s="20"/>
      <c r="HL583" s="20">
        <v>419.74</v>
      </c>
      <c r="HM583" s="20"/>
      <c r="HN583" s="20">
        <v>419.74</v>
      </c>
      <c r="HO583" s="20"/>
      <c r="HP583" s="20"/>
      <c r="HQ583" s="20"/>
      <c r="HR583" s="20"/>
      <c r="HS583" s="20"/>
      <c r="HT583" s="20"/>
      <c r="HU583" s="20"/>
      <c r="HV583" s="20"/>
      <c r="HW583" s="20"/>
      <c r="HX583" s="20">
        <v>419.74</v>
      </c>
      <c r="HY583" s="20"/>
      <c r="HZ583" s="20"/>
      <c r="IA583" s="20"/>
      <c r="IB583" s="20"/>
      <c r="IC583" s="20"/>
      <c r="ID583" s="20"/>
      <c r="IE583" s="20"/>
      <c r="IF583" s="20"/>
      <c r="IG583" s="20"/>
      <c r="IH583" s="20"/>
      <c r="II583" s="20"/>
      <c r="IJ583" s="20"/>
      <c r="IK583" s="20"/>
      <c r="IL583" s="20"/>
      <c r="IM583" s="20"/>
      <c r="IN583" s="20"/>
      <c r="IO583" s="20"/>
      <c r="IP583" s="20"/>
      <c r="IQ583" s="20"/>
      <c r="IR583" s="20"/>
      <c r="IS583" s="20"/>
      <c r="IT583" s="20"/>
      <c r="IU583" s="20"/>
    </row>
    <row r="584" spans="1:255" x14ac:dyDescent="0.2">
      <c r="A584" s="71"/>
      <c r="B584" s="72"/>
      <c r="C584" s="72" t="s">
        <v>406</v>
      </c>
      <c r="D584" s="73"/>
      <c r="E584" s="74"/>
      <c r="F584" s="75">
        <v>117.43</v>
      </c>
      <c r="G584" s="76" t="s">
        <v>26</v>
      </c>
      <c r="H584" s="75">
        <v>123.3</v>
      </c>
      <c r="I584" s="75">
        <v>36.619999999999997</v>
      </c>
      <c r="J584" s="77">
        <v>13.26</v>
      </c>
      <c r="K584" s="78">
        <v>485.58</v>
      </c>
      <c r="O584" s="20"/>
      <c r="P584" s="20"/>
      <c r="Q584" s="20"/>
      <c r="R584" s="20"/>
      <c r="S584" s="20"/>
      <c r="T584" s="20">
        <v>36.619999999999997</v>
      </c>
      <c r="U584" s="20">
        <v>485.58</v>
      </c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P584" s="20"/>
      <c r="CQ584" s="20"/>
      <c r="CR584" s="20"/>
      <c r="CS584" s="20"/>
      <c r="CT584" s="20"/>
      <c r="CU584" s="20"/>
      <c r="CV584" s="20">
        <v>1</v>
      </c>
      <c r="CW584" s="20"/>
      <c r="CX584" s="20"/>
      <c r="CY584" s="20"/>
      <c r="CZ584" s="20"/>
      <c r="DA584" s="20"/>
      <c r="DB584" s="20"/>
      <c r="DC584" s="20"/>
      <c r="DD584" s="20"/>
      <c r="DE584" s="20"/>
      <c r="DF584" s="20"/>
      <c r="DG584" s="20"/>
      <c r="DH584" s="20"/>
      <c r="DI584" s="20"/>
      <c r="DJ584" s="20"/>
      <c r="DK584" s="20"/>
      <c r="DL584" s="20"/>
      <c r="DM584" s="20"/>
      <c r="DN584" s="20"/>
      <c r="DO584" s="20"/>
      <c r="DP584" s="20"/>
      <c r="DQ584" s="20">
        <v>36.619999999999997</v>
      </c>
      <c r="DR584" s="20"/>
      <c r="DS584" s="20">
        <v>485.58</v>
      </c>
      <c r="DT584" s="20"/>
      <c r="DU584" s="20"/>
      <c r="DV584" s="20"/>
      <c r="DW584" s="20"/>
      <c r="DX584" s="20"/>
      <c r="DY584" s="20"/>
      <c r="DZ584" s="20"/>
      <c r="EA584" s="20"/>
      <c r="EB584" s="20"/>
      <c r="EC584" s="20"/>
      <c r="ED584" s="20"/>
      <c r="EE584" s="20"/>
      <c r="EF584" s="20"/>
      <c r="EG584" s="20"/>
      <c r="EH584" s="20"/>
      <c r="EI584" s="20"/>
      <c r="EJ584" s="20"/>
      <c r="EK584" s="20"/>
      <c r="EL584" s="20"/>
      <c r="EM584" s="20"/>
      <c r="EN584" s="20"/>
      <c r="EO584" s="20"/>
      <c r="EP584" s="20"/>
      <c r="EQ584" s="20"/>
      <c r="ER584" s="20"/>
      <c r="ES584" s="20"/>
      <c r="ET584" s="20"/>
      <c r="EU584" s="20"/>
      <c r="EV584" s="20"/>
      <c r="EW584" s="20"/>
      <c r="EX584" s="20"/>
      <c r="EY584" s="20"/>
      <c r="EZ584" s="20"/>
      <c r="FA584" s="20"/>
      <c r="FB584" s="20"/>
      <c r="FC584" s="20"/>
      <c r="FD584" s="20"/>
      <c r="FE584" s="20"/>
      <c r="FF584" s="20"/>
      <c r="FG584" s="20"/>
      <c r="FH584" s="20"/>
      <c r="FI584" s="20"/>
      <c r="FJ584" s="20"/>
      <c r="FK584" s="20"/>
      <c r="FL584" s="20"/>
      <c r="FM584" s="20"/>
      <c r="FN584" s="20"/>
      <c r="FO584" s="20"/>
      <c r="FP584" s="20"/>
      <c r="FQ584" s="20"/>
      <c r="FR584" s="20"/>
      <c r="FS584" s="20"/>
      <c r="FT584" s="20"/>
      <c r="FU584" s="20"/>
      <c r="FV584" s="20"/>
      <c r="FW584" s="20"/>
      <c r="FX584" s="20"/>
      <c r="FY584" s="20"/>
      <c r="FZ584" s="20"/>
      <c r="GA584" s="20"/>
      <c r="GB584" s="20"/>
      <c r="GC584" s="20"/>
      <c r="GD584" s="20"/>
      <c r="GE584" s="20"/>
      <c r="GF584" s="20"/>
      <c r="GG584" s="20"/>
      <c r="GH584" s="20"/>
      <c r="GI584" s="20"/>
      <c r="GJ584" s="20">
        <v>36.619999999999997</v>
      </c>
      <c r="GK584" s="20"/>
      <c r="GL584" s="20">
        <v>36.619999999999997</v>
      </c>
      <c r="GM584" s="20"/>
      <c r="GN584" s="20"/>
      <c r="GO584" s="20"/>
      <c r="GP584" s="20"/>
      <c r="GQ584" s="20"/>
      <c r="GR584" s="20"/>
      <c r="GS584" s="20"/>
      <c r="GT584" s="20"/>
      <c r="GU584" s="20"/>
      <c r="GV584" s="20"/>
      <c r="GW584" s="20"/>
      <c r="GX584" s="20"/>
      <c r="GY584" s="20"/>
      <c r="GZ584" s="20"/>
      <c r="HA584" s="20"/>
      <c r="HB584" s="20">
        <v>36.619999999999997</v>
      </c>
      <c r="HC584" s="20"/>
      <c r="HD584" s="20"/>
      <c r="HE584" s="20"/>
      <c r="HF584" s="20">
        <v>36.619999999999997</v>
      </c>
      <c r="HG584" s="20"/>
      <c r="HH584" s="20"/>
      <c r="HI584" s="20"/>
      <c r="HJ584" s="20"/>
      <c r="HK584" s="20"/>
      <c r="HL584" s="20">
        <v>36.619999999999997</v>
      </c>
      <c r="HM584" s="20"/>
      <c r="HN584" s="20">
        <v>36.619999999999997</v>
      </c>
      <c r="HO584" s="20"/>
      <c r="HP584" s="20"/>
      <c r="HQ584" s="20"/>
      <c r="HR584" s="20"/>
      <c r="HS584" s="20"/>
      <c r="HT584" s="20"/>
      <c r="HU584" s="20"/>
      <c r="HV584" s="20"/>
      <c r="HW584" s="20"/>
      <c r="HX584" s="20"/>
      <c r="HY584" s="20"/>
      <c r="HZ584" s="20"/>
      <c r="IA584" s="20"/>
      <c r="IB584" s="20"/>
      <c r="IC584" s="20"/>
      <c r="ID584" s="20"/>
      <c r="IE584" s="20"/>
      <c r="IF584" s="20"/>
      <c r="IG584" s="20"/>
      <c r="IH584" s="20"/>
      <c r="II584" s="20"/>
      <c r="IJ584" s="20"/>
      <c r="IK584" s="20"/>
      <c r="IL584" s="20"/>
      <c r="IM584" s="20"/>
      <c r="IN584" s="20"/>
      <c r="IO584" s="20"/>
      <c r="IP584" s="20"/>
      <c r="IQ584" s="20"/>
      <c r="IR584" s="20"/>
      <c r="IS584" s="20"/>
      <c r="IT584" s="20"/>
      <c r="IU584" s="20"/>
    </row>
    <row r="585" spans="1:255" x14ac:dyDescent="0.2">
      <c r="A585" s="71"/>
      <c r="B585" s="72"/>
      <c r="C585" s="72" t="s">
        <v>407</v>
      </c>
      <c r="D585" s="73"/>
      <c r="E585" s="74"/>
      <c r="F585" s="75">
        <v>14.83</v>
      </c>
      <c r="G585" s="76" t="s">
        <v>26</v>
      </c>
      <c r="H585" s="75">
        <v>15.57</v>
      </c>
      <c r="I585" s="75">
        <v>4.62</v>
      </c>
      <c r="J585" s="77">
        <v>33.39</v>
      </c>
      <c r="K585" s="78">
        <v>154.41</v>
      </c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P585" s="20"/>
      <c r="CQ585" s="20"/>
      <c r="CR585" s="20"/>
      <c r="CS585" s="20"/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  <c r="DE585" s="20"/>
      <c r="DF585" s="20"/>
      <c r="DG585" s="20"/>
      <c r="DH585" s="20"/>
      <c r="DI585" s="20"/>
      <c r="DJ585" s="20"/>
      <c r="DK585" s="20"/>
      <c r="DL585" s="20"/>
      <c r="DM585" s="20"/>
      <c r="DN585" s="20"/>
      <c r="DO585" s="20"/>
      <c r="DP585" s="20"/>
      <c r="DQ585" s="20"/>
      <c r="DR585" s="20"/>
      <c r="DS585" s="20"/>
      <c r="DT585" s="20"/>
      <c r="DU585" s="20"/>
      <c r="DV585" s="20"/>
      <c r="DW585" s="20"/>
      <c r="DX585" s="20"/>
      <c r="DY585" s="20"/>
      <c r="DZ585" s="20"/>
      <c r="EA585" s="20"/>
      <c r="EB585" s="20"/>
      <c r="EC585" s="20"/>
      <c r="ED585" s="20"/>
      <c r="EE585" s="20"/>
      <c r="EF585" s="20"/>
      <c r="EG585" s="20"/>
      <c r="EH585" s="20"/>
      <c r="EI585" s="20"/>
      <c r="EJ585" s="20"/>
      <c r="EK585" s="20"/>
      <c r="EL585" s="20"/>
      <c r="EM585" s="20"/>
      <c r="EN585" s="20"/>
      <c r="EO585" s="20"/>
      <c r="EP585" s="20"/>
      <c r="EQ585" s="20"/>
      <c r="ER585" s="20"/>
      <c r="ES585" s="20"/>
      <c r="ET585" s="20"/>
      <c r="EU585" s="20"/>
      <c r="EV585" s="20"/>
      <c r="EW585" s="20"/>
      <c r="EX585" s="20"/>
      <c r="EY585" s="20"/>
      <c r="EZ585" s="20"/>
      <c r="FA585" s="20"/>
      <c r="FB585" s="20"/>
      <c r="FC585" s="20"/>
      <c r="FD585" s="20"/>
      <c r="FE585" s="20"/>
      <c r="FF585" s="20"/>
      <c r="FG585" s="20"/>
      <c r="FH585" s="20"/>
      <c r="FI585" s="20"/>
      <c r="FJ585" s="20"/>
      <c r="FK585" s="20"/>
      <c r="FL585" s="20"/>
      <c r="FM585" s="20"/>
      <c r="FN585" s="20"/>
      <c r="FO585" s="20"/>
      <c r="FP585" s="20"/>
      <c r="FQ585" s="20"/>
      <c r="FR585" s="20"/>
      <c r="FS585" s="20"/>
      <c r="FT585" s="20"/>
      <c r="FU585" s="20"/>
      <c r="FV585" s="20"/>
      <c r="FW585" s="20"/>
      <c r="FX585" s="20"/>
      <c r="FY585" s="20"/>
      <c r="FZ585" s="20"/>
      <c r="GA585" s="20"/>
      <c r="GB585" s="20"/>
      <c r="GC585" s="20"/>
      <c r="GD585" s="20"/>
      <c r="GE585" s="20"/>
      <c r="GF585" s="20"/>
      <c r="GG585" s="20"/>
      <c r="GH585" s="20"/>
      <c r="GI585" s="20"/>
      <c r="GJ585" s="20"/>
      <c r="GK585" s="20"/>
      <c r="GL585" s="20"/>
      <c r="GM585" s="20">
        <v>4.62</v>
      </c>
      <c r="GN585" s="20"/>
      <c r="GO585" s="20"/>
      <c r="GP585" s="20"/>
      <c r="GQ585" s="20"/>
      <c r="GR585" s="20"/>
      <c r="GS585" s="20"/>
      <c r="GT585" s="20"/>
      <c r="GU585" s="20"/>
      <c r="GV585" s="20"/>
      <c r="GW585" s="20"/>
      <c r="GX585" s="20"/>
      <c r="GY585" s="20"/>
      <c r="GZ585" s="20"/>
      <c r="HA585" s="20"/>
      <c r="HB585" s="20"/>
      <c r="HC585" s="20"/>
      <c r="HD585" s="20"/>
      <c r="HE585" s="20"/>
      <c r="HF585" s="20"/>
      <c r="HG585" s="20"/>
      <c r="HH585" s="20"/>
      <c r="HI585" s="20"/>
      <c r="HJ585" s="20"/>
      <c r="HK585" s="20"/>
      <c r="HL585" s="20"/>
      <c r="HM585" s="20"/>
      <c r="HN585" s="20"/>
      <c r="HO585" s="20"/>
      <c r="HP585" s="20"/>
      <c r="HQ585" s="20"/>
      <c r="HR585" s="20"/>
      <c r="HS585" s="20"/>
      <c r="HT585" s="20"/>
      <c r="HU585" s="20"/>
      <c r="HV585" s="20"/>
      <c r="HW585" s="20"/>
      <c r="HX585" s="20">
        <v>4.62</v>
      </c>
      <c r="HY585" s="20"/>
      <c r="HZ585" s="20"/>
      <c r="IA585" s="20"/>
      <c r="IB585" s="20"/>
      <c r="IC585" s="20"/>
      <c r="ID585" s="20"/>
      <c r="IE585" s="20"/>
      <c r="IF585" s="20"/>
      <c r="IG585" s="20"/>
      <c r="IH585" s="20"/>
      <c r="II585" s="20"/>
      <c r="IJ585" s="20"/>
      <c r="IK585" s="20"/>
      <c r="IL585" s="20"/>
      <c r="IM585" s="20"/>
      <c r="IN585" s="20"/>
      <c r="IO585" s="20"/>
      <c r="IP585" s="20"/>
      <c r="IQ585" s="20"/>
      <c r="IR585" s="20"/>
      <c r="IS585" s="20"/>
      <c r="IT585" s="20"/>
      <c r="IU585" s="20"/>
    </row>
    <row r="586" spans="1:255" x14ac:dyDescent="0.2">
      <c r="A586" s="71"/>
      <c r="B586" s="72"/>
      <c r="C586" s="72" t="s">
        <v>408</v>
      </c>
      <c r="D586" s="73"/>
      <c r="E586" s="74"/>
      <c r="F586" s="75">
        <v>434.65</v>
      </c>
      <c r="G586" s="76"/>
      <c r="H586" s="75">
        <v>434.65</v>
      </c>
      <c r="I586" s="75">
        <v>129.09</v>
      </c>
      <c r="J586" s="77">
        <v>9.11</v>
      </c>
      <c r="K586" s="78">
        <v>1176.02</v>
      </c>
      <c r="O586" s="20"/>
      <c r="P586" s="20"/>
      <c r="Q586" s="20"/>
      <c r="R586" s="20"/>
      <c r="S586" s="20"/>
      <c r="T586" s="20">
        <v>129.09</v>
      </c>
      <c r="U586" s="20">
        <v>1176.02</v>
      </c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P586" s="20"/>
      <c r="CQ586" s="20"/>
      <c r="CR586" s="20"/>
      <c r="CS586" s="20"/>
      <c r="CT586" s="20"/>
      <c r="CU586" s="20"/>
      <c r="CV586" s="20">
        <v>1</v>
      </c>
      <c r="CW586" s="20"/>
      <c r="CX586" s="20"/>
      <c r="CY586" s="20"/>
      <c r="CZ586" s="20"/>
      <c r="DA586" s="20"/>
      <c r="DB586" s="20"/>
      <c r="DC586" s="20"/>
      <c r="DD586" s="20"/>
      <c r="DE586" s="20"/>
      <c r="DF586" s="20"/>
      <c r="DG586" s="20"/>
      <c r="DH586" s="20"/>
      <c r="DI586" s="20"/>
      <c r="DJ586" s="20"/>
      <c r="DK586" s="20">
        <v>129.09</v>
      </c>
      <c r="DL586" s="20"/>
      <c r="DM586" s="20">
        <v>1176.02</v>
      </c>
      <c r="DN586" s="20"/>
      <c r="DO586" s="20"/>
      <c r="DP586" s="20"/>
      <c r="DQ586" s="20"/>
      <c r="DR586" s="20"/>
      <c r="DS586" s="20"/>
      <c r="DT586" s="20"/>
      <c r="DU586" s="20"/>
      <c r="DV586" s="20"/>
      <c r="DW586" s="20"/>
      <c r="DX586" s="20"/>
      <c r="DY586" s="20"/>
      <c r="DZ586" s="20"/>
      <c r="EA586" s="20"/>
      <c r="EB586" s="20"/>
      <c r="EC586" s="20"/>
      <c r="ED586" s="20"/>
      <c r="EE586" s="20"/>
      <c r="EF586" s="20"/>
      <c r="EG586" s="20"/>
      <c r="EH586" s="20"/>
      <c r="EI586" s="20"/>
      <c r="EJ586" s="20"/>
      <c r="EK586" s="20"/>
      <c r="EL586" s="20"/>
      <c r="EM586" s="20"/>
      <c r="EN586" s="20"/>
      <c r="EO586" s="20"/>
      <c r="EP586" s="20"/>
      <c r="EQ586" s="20"/>
      <c r="ER586" s="20"/>
      <c r="ES586" s="20"/>
      <c r="ET586" s="20"/>
      <c r="EU586" s="20"/>
      <c r="EV586" s="20"/>
      <c r="EW586" s="20"/>
      <c r="EX586" s="20"/>
      <c r="EY586" s="20"/>
      <c r="EZ586" s="20"/>
      <c r="FA586" s="20"/>
      <c r="FB586" s="20"/>
      <c r="FC586" s="20"/>
      <c r="FD586" s="20"/>
      <c r="FE586" s="20"/>
      <c r="FF586" s="20"/>
      <c r="FG586" s="20"/>
      <c r="FH586" s="20"/>
      <c r="FI586" s="20"/>
      <c r="FJ586" s="20"/>
      <c r="FK586" s="20"/>
      <c r="FL586" s="20"/>
      <c r="FM586" s="20"/>
      <c r="FN586" s="20"/>
      <c r="FO586" s="20"/>
      <c r="FP586" s="20"/>
      <c r="FQ586" s="20"/>
      <c r="FR586" s="20"/>
      <c r="FS586" s="20"/>
      <c r="FT586" s="20"/>
      <c r="FU586" s="20"/>
      <c r="FV586" s="20"/>
      <c r="FW586" s="20"/>
      <c r="FX586" s="20"/>
      <c r="FY586" s="20"/>
      <c r="FZ586" s="20"/>
      <c r="GA586" s="20"/>
      <c r="GB586" s="20"/>
      <c r="GC586" s="20"/>
      <c r="GD586" s="20"/>
      <c r="GE586" s="20"/>
      <c r="GF586" s="20"/>
      <c r="GG586" s="20"/>
      <c r="GH586" s="20"/>
      <c r="GI586" s="20"/>
      <c r="GJ586" s="20">
        <v>129.09</v>
      </c>
      <c r="GK586" s="20"/>
      <c r="GL586" s="20"/>
      <c r="GM586" s="20"/>
      <c r="GN586" s="20">
        <v>129.09</v>
      </c>
      <c r="GO586" s="20"/>
      <c r="GP586" s="20">
        <v>129.09</v>
      </c>
      <c r="GQ586" s="20">
        <v>129.09</v>
      </c>
      <c r="GR586" s="20"/>
      <c r="GS586" s="20">
        <v>129.09</v>
      </c>
      <c r="GT586" s="20"/>
      <c r="GU586" s="20"/>
      <c r="GV586" s="20"/>
      <c r="GW586" s="20">
        <v>0</v>
      </c>
      <c r="GX586" s="20">
        <v>0</v>
      </c>
      <c r="GY586" s="20"/>
      <c r="GZ586" s="20"/>
      <c r="HA586" s="20"/>
      <c r="HB586" s="20">
        <v>129.09</v>
      </c>
      <c r="HC586" s="20"/>
      <c r="HD586" s="20"/>
      <c r="HE586" s="20"/>
      <c r="HF586" s="20">
        <v>129.09</v>
      </c>
      <c r="HG586" s="20"/>
      <c r="HH586" s="20"/>
      <c r="HI586" s="20"/>
      <c r="HJ586" s="20"/>
      <c r="HK586" s="20"/>
      <c r="HL586" s="20">
        <v>129.09</v>
      </c>
      <c r="HM586" s="20"/>
      <c r="HN586" s="20">
        <v>129.09</v>
      </c>
      <c r="HO586" s="20"/>
      <c r="HP586" s="20"/>
      <c r="HQ586" s="20"/>
      <c r="HR586" s="20"/>
      <c r="HS586" s="20"/>
      <c r="HT586" s="20"/>
      <c r="HU586" s="20"/>
      <c r="HV586" s="20"/>
      <c r="HW586" s="20"/>
      <c r="HX586" s="20"/>
      <c r="HY586" s="20"/>
      <c r="HZ586" s="20"/>
      <c r="IA586" s="20"/>
      <c r="IB586" s="20"/>
      <c r="IC586" s="20"/>
      <c r="ID586" s="20"/>
      <c r="IE586" s="20"/>
      <c r="IF586" s="20"/>
      <c r="IG586" s="20"/>
      <c r="IH586" s="20"/>
      <c r="II586" s="20"/>
      <c r="IJ586" s="20"/>
      <c r="IK586" s="20"/>
      <c r="IL586" s="20"/>
      <c r="IM586" s="20"/>
      <c r="IN586" s="20"/>
      <c r="IO586" s="20"/>
      <c r="IP586" s="20"/>
      <c r="IQ586" s="20"/>
      <c r="IR586" s="20"/>
      <c r="IS586" s="20"/>
      <c r="IT586" s="20"/>
      <c r="IU586" s="20"/>
    </row>
    <row r="587" spans="1:255" x14ac:dyDescent="0.2">
      <c r="A587" s="79"/>
      <c r="B587" s="80"/>
      <c r="C587" s="80" t="s">
        <v>409</v>
      </c>
      <c r="D587" s="81"/>
      <c r="E587" s="82">
        <v>121</v>
      </c>
      <c r="F587" s="83" t="s">
        <v>410</v>
      </c>
      <c r="G587" s="84"/>
      <c r="H587" s="85">
        <v>1728.88</v>
      </c>
      <c r="I587" s="85">
        <v>513.48</v>
      </c>
      <c r="J587" s="87">
        <v>1.21</v>
      </c>
      <c r="K587" s="86">
        <v>17145.060000000001</v>
      </c>
      <c r="O587" s="20"/>
      <c r="P587" s="20"/>
      <c r="Q587" s="20"/>
      <c r="R587" s="20"/>
      <c r="S587" s="20"/>
      <c r="T587" s="20">
        <v>513.48</v>
      </c>
      <c r="U587" s="20">
        <v>17145.060000000001</v>
      </c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P587" s="20"/>
      <c r="CQ587" s="20"/>
      <c r="CR587" s="20"/>
      <c r="CS587" s="20"/>
      <c r="CT587" s="20"/>
      <c r="CU587" s="20"/>
      <c r="CV587" s="20">
        <v>1</v>
      </c>
      <c r="CW587" s="20"/>
      <c r="CX587" s="20"/>
      <c r="CY587" s="20"/>
      <c r="CZ587" s="20"/>
      <c r="DA587" s="20"/>
      <c r="DB587" s="20"/>
      <c r="DC587" s="20"/>
      <c r="DD587" s="20"/>
      <c r="DE587" s="20"/>
      <c r="DF587" s="20"/>
      <c r="DG587" s="20"/>
      <c r="DH587" s="20"/>
      <c r="DI587" s="20"/>
      <c r="DJ587" s="20"/>
      <c r="DK587" s="20"/>
      <c r="DL587" s="20"/>
      <c r="DM587" s="20"/>
      <c r="DN587" s="20"/>
      <c r="DO587" s="20"/>
      <c r="DP587" s="20"/>
      <c r="DQ587" s="20">
        <v>513.48</v>
      </c>
      <c r="DR587" s="20"/>
      <c r="DS587" s="20">
        <v>17145.060000000001</v>
      </c>
      <c r="DT587" s="20"/>
      <c r="DU587" s="20"/>
      <c r="DV587" s="20"/>
      <c r="DW587" s="20"/>
      <c r="DX587" s="20"/>
      <c r="DY587" s="20"/>
      <c r="DZ587" s="20"/>
      <c r="EA587" s="20"/>
      <c r="EB587" s="20"/>
      <c r="EC587" s="20"/>
      <c r="ED587" s="20"/>
      <c r="EE587" s="20"/>
      <c r="EF587" s="20"/>
      <c r="EG587" s="20"/>
      <c r="EH587" s="20"/>
      <c r="EI587" s="20"/>
      <c r="EJ587" s="20"/>
      <c r="EK587" s="20"/>
      <c r="EL587" s="20"/>
      <c r="EM587" s="20"/>
      <c r="EN587" s="20"/>
      <c r="EO587" s="20"/>
      <c r="EP587" s="20"/>
      <c r="EQ587" s="20"/>
      <c r="ER587" s="20"/>
      <c r="ES587" s="20"/>
      <c r="ET587" s="20"/>
      <c r="EU587" s="20"/>
      <c r="EV587" s="20"/>
      <c r="EW587" s="20"/>
      <c r="EX587" s="20"/>
      <c r="EY587" s="20"/>
      <c r="EZ587" s="20"/>
      <c r="FA587" s="20"/>
      <c r="FB587" s="20"/>
      <c r="FC587" s="20"/>
      <c r="FD587" s="20"/>
      <c r="FE587" s="20"/>
      <c r="FF587" s="20"/>
      <c r="FG587" s="20"/>
      <c r="FH587" s="20"/>
      <c r="FI587" s="20"/>
      <c r="FJ587" s="20"/>
      <c r="FK587" s="20"/>
      <c r="FL587" s="20"/>
      <c r="FM587" s="20"/>
      <c r="FN587" s="20"/>
      <c r="FO587" s="20"/>
      <c r="FP587" s="20"/>
      <c r="FQ587" s="20"/>
      <c r="FR587" s="20"/>
      <c r="FS587" s="20"/>
      <c r="FT587" s="20"/>
      <c r="FU587" s="20"/>
      <c r="FV587" s="20"/>
      <c r="FW587" s="20"/>
      <c r="FX587" s="20"/>
      <c r="FY587" s="20"/>
      <c r="FZ587" s="20"/>
      <c r="GA587" s="20"/>
      <c r="GB587" s="20"/>
      <c r="GC587" s="20"/>
      <c r="GD587" s="20"/>
      <c r="GE587" s="20"/>
      <c r="GF587" s="20"/>
      <c r="GG587" s="20"/>
      <c r="GH587" s="20"/>
      <c r="GI587" s="20"/>
      <c r="GJ587" s="20"/>
      <c r="GK587" s="20"/>
      <c r="GL587" s="20"/>
      <c r="GM587" s="20"/>
      <c r="GN587" s="20"/>
      <c r="GO587" s="20"/>
      <c r="GP587" s="20"/>
      <c r="GQ587" s="20"/>
      <c r="GR587" s="20"/>
      <c r="GS587" s="20"/>
      <c r="GT587" s="20"/>
      <c r="GU587" s="20"/>
      <c r="GV587" s="20"/>
      <c r="GW587" s="20"/>
      <c r="GX587" s="20"/>
      <c r="GY587" s="20">
        <v>513.48</v>
      </c>
      <c r="GZ587" s="20"/>
      <c r="HA587" s="20"/>
      <c r="HB587" s="20">
        <v>513.48</v>
      </c>
      <c r="HC587" s="20"/>
      <c r="HD587" s="20"/>
      <c r="HE587" s="20"/>
      <c r="HF587" s="20">
        <v>513.48</v>
      </c>
      <c r="HG587" s="20"/>
      <c r="HH587" s="20"/>
      <c r="HI587" s="20"/>
      <c r="HJ587" s="20"/>
      <c r="HK587" s="20"/>
      <c r="HL587" s="20">
        <v>513.48</v>
      </c>
      <c r="HM587" s="20"/>
      <c r="HN587" s="20">
        <v>513.48</v>
      </c>
      <c r="HO587" s="20"/>
      <c r="HP587" s="20"/>
      <c r="HQ587" s="20"/>
      <c r="HR587" s="20"/>
      <c r="HS587" s="20"/>
      <c r="HT587" s="20"/>
      <c r="HU587" s="20"/>
      <c r="HV587" s="20"/>
      <c r="HW587" s="20"/>
      <c r="HX587" s="20"/>
      <c r="HY587" s="20"/>
      <c r="HZ587" s="20"/>
      <c r="IA587" s="20"/>
      <c r="IB587" s="20"/>
      <c r="IC587" s="20"/>
      <c r="ID587" s="20"/>
      <c r="IE587" s="20"/>
      <c r="IF587" s="20"/>
      <c r="IG587" s="20"/>
      <c r="IH587" s="20"/>
      <c r="II587" s="20"/>
      <c r="IJ587" s="20"/>
      <c r="IK587" s="20"/>
      <c r="IL587" s="20"/>
      <c r="IM587" s="20"/>
      <c r="IN587" s="20"/>
      <c r="IO587" s="20"/>
      <c r="IP587" s="20"/>
      <c r="IQ587" s="20"/>
      <c r="IR587" s="20"/>
      <c r="IS587" s="20"/>
      <c r="IT587" s="20"/>
      <c r="IU587" s="20"/>
    </row>
    <row r="588" spans="1:255" x14ac:dyDescent="0.2">
      <c r="A588" s="79"/>
      <c r="B588" s="80"/>
      <c r="C588" s="80" t="s">
        <v>411</v>
      </c>
      <c r="D588" s="81"/>
      <c r="E588" s="82">
        <v>72</v>
      </c>
      <c r="F588" s="83" t="s">
        <v>410</v>
      </c>
      <c r="G588" s="84"/>
      <c r="H588" s="85">
        <v>1028.76</v>
      </c>
      <c r="I588" s="85">
        <v>305.54000000000002</v>
      </c>
      <c r="J588" s="87">
        <v>0.72</v>
      </c>
      <c r="K588" s="86">
        <v>10202.02</v>
      </c>
      <c r="O588" s="20"/>
      <c r="P588" s="20"/>
      <c r="Q588" s="20"/>
      <c r="R588" s="20"/>
      <c r="S588" s="20"/>
      <c r="T588" s="20">
        <v>305.54000000000002</v>
      </c>
      <c r="U588" s="20">
        <v>10202.02</v>
      </c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P588" s="20"/>
      <c r="CQ588" s="20"/>
      <c r="CR588" s="20"/>
      <c r="CS588" s="20"/>
      <c r="CT588" s="20"/>
      <c r="CU588" s="20"/>
      <c r="CV588" s="20">
        <v>1</v>
      </c>
      <c r="CW588" s="20"/>
      <c r="CX588" s="20"/>
      <c r="CY588" s="20"/>
      <c r="CZ588" s="20"/>
      <c r="DA588" s="20"/>
      <c r="DB588" s="20"/>
      <c r="DC588" s="20"/>
      <c r="DD588" s="20"/>
      <c r="DE588" s="20"/>
      <c r="DF588" s="20"/>
      <c r="DG588" s="20"/>
      <c r="DH588" s="20"/>
      <c r="DI588" s="20"/>
      <c r="DJ588" s="20"/>
      <c r="DK588" s="20"/>
      <c r="DL588" s="20"/>
      <c r="DM588" s="20"/>
      <c r="DN588" s="20"/>
      <c r="DO588" s="20"/>
      <c r="DP588" s="20"/>
      <c r="DQ588" s="20">
        <v>305.54000000000002</v>
      </c>
      <c r="DR588" s="20"/>
      <c r="DS588" s="20">
        <v>10202.02</v>
      </c>
      <c r="DT588" s="20"/>
      <c r="DU588" s="20"/>
      <c r="DV588" s="20"/>
      <c r="DW588" s="20"/>
      <c r="DX588" s="20"/>
      <c r="DY588" s="20"/>
      <c r="DZ588" s="20"/>
      <c r="EA588" s="20"/>
      <c r="EB588" s="20"/>
      <c r="EC588" s="20"/>
      <c r="ED588" s="20"/>
      <c r="EE588" s="20"/>
      <c r="EF588" s="20"/>
      <c r="EG588" s="20"/>
      <c r="EH588" s="20"/>
      <c r="EI588" s="20"/>
      <c r="EJ588" s="20"/>
      <c r="EK588" s="20"/>
      <c r="EL588" s="20"/>
      <c r="EM588" s="20"/>
      <c r="EN588" s="20"/>
      <c r="EO588" s="20"/>
      <c r="EP588" s="20"/>
      <c r="EQ588" s="20"/>
      <c r="ER588" s="20"/>
      <c r="ES588" s="20"/>
      <c r="ET588" s="20"/>
      <c r="EU588" s="20"/>
      <c r="EV588" s="20"/>
      <c r="EW588" s="20"/>
      <c r="EX588" s="20"/>
      <c r="EY588" s="20"/>
      <c r="EZ588" s="20"/>
      <c r="FA588" s="20"/>
      <c r="FB588" s="20"/>
      <c r="FC588" s="20"/>
      <c r="FD588" s="20"/>
      <c r="FE588" s="20"/>
      <c r="FF588" s="20"/>
      <c r="FG588" s="20"/>
      <c r="FH588" s="20"/>
      <c r="FI588" s="20"/>
      <c r="FJ588" s="20"/>
      <c r="FK588" s="20"/>
      <c r="FL588" s="20"/>
      <c r="FM588" s="20"/>
      <c r="FN588" s="20"/>
      <c r="FO588" s="20"/>
      <c r="FP588" s="20"/>
      <c r="FQ588" s="20"/>
      <c r="FR588" s="20"/>
      <c r="FS588" s="20"/>
      <c r="FT588" s="20"/>
      <c r="FU588" s="20"/>
      <c r="FV588" s="20"/>
      <c r="FW588" s="20"/>
      <c r="FX588" s="20"/>
      <c r="FY588" s="20"/>
      <c r="FZ588" s="20"/>
      <c r="GA588" s="20"/>
      <c r="GB588" s="20"/>
      <c r="GC588" s="20"/>
      <c r="GD588" s="20"/>
      <c r="GE588" s="20"/>
      <c r="GF588" s="20"/>
      <c r="GG588" s="20"/>
      <c r="GH588" s="20"/>
      <c r="GI588" s="20"/>
      <c r="GJ588" s="20"/>
      <c r="GK588" s="20"/>
      <c r="GL588" s="20"/>
      <c r="GM588" s="20"/>
      <c r="GN588" s="20"/>
      <c r="GO588" s="20"/>
      <c r="GP588" s="20"/>
      <c r="GQ588" s="20"/>
      <c r="GR588" s="20"/>
      <c r="GS588" s="20"/>
      <c r="GT588" s="20"/>
      <c r="GU588" s="20"/>
      <c r="GV588" s="20"/>
      <c r="GW588" s="20"/>
      <c r="GX588" s="20"/>
      <c r="GY588" s="20"/>
      <c r="GZ588" s="20">
        <v>305.54000000000002</v>
      </c>
      <c r="HA588" s="20"/>
      <c r="HB588" s="20">
        <v>305.54000000000002</v>
      </c>
      <c r="HC588" s="20"/>
      <c r="HD588" s="20"/>
      <c r="HE588" s="20"/>
      <c r="HF588" s="20">
        <v>305.54000000000002</v>
      </c>
      <c r="HG588" s="20"/>
      <c r="HH588" s="20"/>
      <c r="HI588" s="20"/>
      <c r="HJ588" s="20"/>
      <c r="HK588" s="20"/>
      <c r="HL588" s="20">
        <v>305.54000000000002</v>
      </c>
      <c r="HM588" s="20"/>
      <c r="HN588" s="20">
        <v>305.54000000000002</v>
      </c>
      <c r="HO588" s="20"/>
      <c r="HP588" s="20"/>
      <c r="HQ588" s="20"/>
      <c r="HR588" s="20"/>
      <c r="HS588" s="20"/>
      <c r="HT588" s="20"/>
      <c r="HU588" s="20"/>
      <c r="HV588" s="20"/>
      <c r="HW588" s="20"/>
      <c r="HX588" s="20"/>
      <c r="HY588" s="20"/>
      <c r="HZ588" s="20"/>
      <c r="IA588" s="20"/>
      <c r="IB588" s="20"/>
      <c r="IC588" s="20"/>
      <c r="ID588" s="20"/>
      <c r="IE588" s="20"/>
      <c r="IF588" s="20"/>
      <c r="IG588" s="20"/>
      <c r="IH588" s="20"/>
      <c r="II588" s="20"/>
      <c r="IJ588" s="20"/>
      <c r="IK588" s="20"/>
      <c r="IL588" s="20"/>
      <c r="IM588" s="20"/>
      <c r="IN588" s="20"/>
      <c r="IO588" s="20"/>
      <c r="IP588" s="20"/>
      <c r="IQ588" s="20"/>
      <c r="IR588" s="20"/>
      <c r="IS588" s="20"/>
      <c r="IT588" s="20"/>
      <c r="IU588" s="20"/>
    </row>
    <row r="589" spans="1:255" x14ac:dyDescent="0.2">
      <c r="A589" s="71"/>
      <c r="B589" s="72"/>
      <c r="C589" s="72" t="s">
        <v>412</v>
      </c>
      <c r="D589" s="73" t="s">
        <v>413</v>
      </c>
      <c r="E589" s="74">
        <v>154</v>
      </c>
      <c r="F589" s="75"/>
      <c r="G589" s="76" t="s">
        <v>26</v>
      </c>
      <c r="H589" s="75">
        <v>161.69999999999999</v>
      </c>
      <c r="I589" s="88">
        <v>48.024900000000002</v>
      </c>
      <c r="J589" s="77"/>
      <c r="K589" s="78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P589" s="20"/>
      <c r="CQ589" s="20"/>
      <c r="CR589" s="20"/>
      <c r="CS589" s="20"/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  <c r="DE589" s="20"/>
      <c r="DF589" s="20"/>
      <c r="DG589" s="20"/>
      <c r="DH589" s="20"/>
      <c r="DI589" s="20"/>
      <c r="DJ589" s="20"/>
      <c r="DK589" s="20"/>
      <c r="DL589" s="20"/>
      <c r="DM589" s="20"/>
      <c r="DN589" s="20"/>
      <c r="DO589" s="20"/>
      <c r="DP589" s="20"/>
      <c r="DQ589" s="20"/>
      <c r="DR589" s="20"/>
      <c r="DS589" s="20"/>
      <c r="DT589" s="20"/>
      <c r="DU589" s="20"/>
      <c r="DV589" s="20"/>
      <c r="DW589" s="20"/>
      <c r="DX589" s="20"/>
      <c r="DY589" s="20"/>
      <c r="DZ589" s="20"/>
      <c r="EA589" s="20"/>
      <c r="EB589" s="20"/>
      <c r="EC589" s="20"/>
      <c r="ED589" s="20"/>
      <c r="EE589" s="20"/>
      <c r="EF589" s="20"/>
      <c r="EG589" s="20"/>
      <c r="EH589" s="20"/>
      <c r="EI589" s="20"/>
      <c r="EJ589" s="20"/>
      <c r="EK589" s="20"/>
      <c r="EL589" s="20"/>
      <c r="EM589" s="20"/>
      <c r="EN589" s="20"/>
      <c r="EO589" s="20"/>
      <c r="EP589" s="20"/>
      <c r="EQ589" s="20"/>
      <c r="ER589" s="20"/>
      <c r="ES589" s="20"/>
      <c r="ET589" s="20"/>
      <c r="EU589" s="20"/>
      <c r="EV589" s="20"/>
      <c r="EW589" s="20"/>
      <c r="EX589" s="20"/>
      <c r="EY589" s="20"/>
      <c r="EZ589" s="20"/>
      <c r="FA589" s="20"/>
      <c r="FB589" s="20"/>
      <c r="FC589" s="20"/>
      <c r="FD589" s="20"/>
      <c r="FE589" s="20"/>
      <c r="FF589" s="20"/>
      <c r="FG589" s="20"/>
      <c r="FH589" s="20"/>
      <c r="FI589" s="20"/>
      <c r="FJ589" s="20"/>
      <c r="FK589" s="20"/>
      <c r="FL589" s="20"/>
      <c r="FM589" s="20"/>
      <c r="FN589" s="20"/>
      <c r="FO589" s="20"/>
      <c r="FP589" s="20"/>
      <c r="FQ589" s="20"/>
      <c r="FR589" s="20"/>
      <c r="FS589" s="20"/>
      <c r="FT589" s="20"/>
      <c r="FU589" s="20"/>
      <c r="FV589" s="20"/>
      <c r="FW589" s="20"/>
      <c r="FX589" s="20"/>
      <c r="FY589" s="20"/>
      <c r="FZ589" s="20"/>
      <c r="GA589" s="20"/>
      <c r="GB589" s="20"/>
      <c r="GC589" s="20"/>
      <c r="GD589" s="20"/>
      <c r="GE589" s="20"/>
      <c r="GF589" s="20"/>
      <c r="GG589" s="20"/>
      <c r="GH589" s="20"/>
      <c r="GI589" s="20"/>
      <c r="GJ589" s="20"/>
      <c r="GK589" s="20"/>
      <c r="GL589" s="20"/>
      <c r="GM589" s="20"/>
      <c r="GN589" s="20"/>
      <c r="GO589" s="20"/>
      <c r="GP589" s="20"/>
      <c r="GQ589" s="20"/>
      <c r="GR589" s="20"/>
      <c r="GS589" s="20"/>
      <c r="GT589" s="20"/>
      <c r="GU589" s="20"/>
      <c r="GV589" s="20"/>
      <c r="GW589" s="20"/>
      <c r="GX589" s="20"/>
      <c r="GY589" s="20"/>
      <c r="GZ589" s="20"/>
      <c r="HA589" s="20"/>
      <c r="HB589" s="20"/>
      <c r="HC589" s="20"/>
      <c r="HD589" s="20"/>
      <c r="HE589" s="20"/>
      <c r="HF589" s="20"/>
      <c r="HG589" s="20"/>
      <c r="HH589" s="20"/>
      <c r="HI589" s="20"/>
      <c r="HJ589" s="20"/>
      <c r="HK589" s="20"/>
      <c r="HL589" s="20"/>
      <c r="HM589" s="20"/>
      <c r="HN589" s="20"/>
      <c r="HO589" s="20"/>
      <c r="HP589" s="20"/>
      <c r="HQ589" s="20"/>
      <c r="HR589" s="20"/>
      <c r="HS589" s="20"/>
      <c r="HT589" s="20"/>
      <c r="HU589" s="20"/>
      <c r="HV589" s="20"/>
      <c r="HW589" s="20"/>
      <c r="HX589" s="20"/>
      <c r="HY589" s="20"/>
      <c r="HZ589" s="20"/>
      <c r="IA589" s="20"/>
      <c r="IB589" s="20"/>
      <c r="IC589" s="20"/>
      <c r="ID589" s="20"/>
      <c r="IE589" s="20"/>
      <c r="IF589" s="20"/>
      <c r="IG589" s="20"/>
      <c r="IH589" s="20"/>
      <c r="II589" s="20"/>
      <c r="IJ589" s="20"/>
      <c r="IK589" s="20"/>
      <c r="IL589" s="20"/>
      <c r="IM589" s="20"/>
      <c r="IN589" s="20"/>
      <c r="IO589" s="20"/>
      <c r="IP589" s="20"/>
      <c r="IQ589" s="20"/>
      <c r="IR589" s="20"/>
      <c r="IS589" s="20"/>
      <c r="IT589" s="20"/>
      <c r="IU589" s="20"/>
    </row>
    <row r="590" spans="1:255" ht="24" x14ac:dyDescent="0.2">
      <c r="A590" s="118" t="s">
        <v>196</v>
      </c>
      <c r="B590" s="124" t="s">
        <v>35</v>
      </c>
      <c r="C590" s="119" t="s">
        <v>85</v>
      </c>
      <c r="D590" s="120" t="s">
        <v>64</v>
      </c>
      <c r="E590" s="121">
        <v>27.2</v>
      </c>
      <c r="F590" s="93">
        <v>1149.8900000000001</v>
      </c>
      <c r="G590" s="91"/>
      <c r="H590" s="93">
        <v>1149.8900000000001</v>
      </c>
      <c r="I590" s="122">
        <v>3433.26</v>
      </c>
      <c r="J590" s="92">
        <v>9.11</v>
      </c>
      <c r="K590" s="123">
        <v>31277.01</v>
      </c>
      <c r="L590" s="20"/>
      <c r="M590" s="20"/>
      <c r="N590" s="20"/>
      <c r="O590" s="20"/>
      <c r="P590" s="20"/>
      <c r="Q590" s="20"/>
      <c r="R590" s="20"/>
      <c r="S590" s="20"/>
      <c r="T590" s="20">
        <v>3433.26</v>
      </c>
      <c r="U590" s="20">
        <v>31277.01</v>
      </c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P590" s="20"/>
      <c r="CQ590" s="20"/>
      <c r="CR590" s="20"/>
      <c r="CS590" s="20"/>
      <c r="CT590" s="20"/>
      <c r="CU590" s="20"/>
      <c r="CV590" s="20">
        <v>1</v>
      </c>
      <c r="CW590" s="20"/>
      <c r="CX590" s="20"/>
      <c r="CY590" s="20"/>
      <c r="CZ590" s="20"/>
      <c r="DA590" s="20"/>
      <c r="DB590" s="20"/>
      <c r="DC590" s="20"/>
      <c r="DD590" s="20"/>
      <c r="DE590" s="20">
        <v>31277.01</v>
      </c>
      <c r="DF590" s="20"/>
      <c r="DG590" s="20"/>
      <c r="DH590" s="20"/>
      <c r="DI590" s="20"/>
      <c r="DJ590" s="20"/>
      <c r="DK590" s="20">
        <v>3433.26</v>
      </c>
      <c r="DL590" s="20"/>
      <c r="DM590" s="20">
        <v>31277.01</v>
      </c>
      <c r="DN590" s="20"/>
      <c r="DO590" s="20"/>
      <c r="DP590" s="20"/>
      <c r="DQ590" s="20"/>
      <c r="DR590" s="20"/>
      <c r="DS590" s="20"/>
      <c r="DT590" s="20"/>
      <c r="DU590" s="20"/>
      <c r="DV590" s="20"/>
      <c r="DW590" s="20"/>
      <c r="DX590" s="20"/>
      <c r="DY590" s="20"/>
      <c r="DZ590" s="20"/>
      <c r="EA590" s="20"/>
      <c r="EB590" s="20"/>
      <c r="EC590" s="20"/>
      <c r="ED590" s="20"/>
      <c r="EE590" s="20"/>
      <c r="EF590" s="20"/>
      <c r="EG590" s="20"/>
      <c r="EH590" s="20"/>
      <c r="EI590" s="20"/>
      <c r="EJ590" s="20"/>
      <c r="EK590" s="20"/>
      <c r="EL590" s="20"/>
      <c r="EM590" s="20"/>
      <c r="EN590" s="20"/>
      <c r="EO590" s="20"/>
      <c r="EP590" s="20"/>
      <c r="EQ590" s="20"/>
      <c r="ER590" s="20"/>
      <c r="ES590" s="20"/>
      <c r="ET590" s="20"/>
      <c r="EU590" s="20"/>
      <c r="EV590" s="20"/>
      <c r="EW590" s="20"/>
      <c r="EX590" s="20"/>
      <c r="EY590" s="20"/>
      <c r="EZ590" s="20"/>
      <c r="FA590" s="20"/>
      <c r="FB590" s="20"/>
      <c r="FC590" s="20"/>
      <c r="FD590" s="20"/>
      <c r="FE590" s="20"/>
      <c r="FF590" s="20"/>
      <c r="FG590" s="20"/>
      <c r="FH590" s="20"/>
      <c r="FI590" s="20"/>
      <c r="FJ590" s="20"/>
      <c r="FK590" s="20"/>
      <c r="FL590" s="20"/>
      <c r="FM590" s="20"/>
      <c r="FN590" s="20"/>
      <c r="FO590" s="20"/>
      <c r="FP590" s="20"/>
      <c r="FQ590" s="20"/>
      <c r="FR590" s="20"/>
      <c r="FS590" s="20"/>
      <c r="FT590" s="20"/>
      <c r="FU590" s="20"/>
      <c r="FV590" s="20"/>
      <c r="FW590" s="20"/>
      <c r="FX590" s="20"/>
      <c r="FY590" s="20"/>
      <c r="FZ590" s="20"/>
      <c r="GA590" s="20"/>
      <c r="GB590" s="20"/>
      <c r="GC590" s="20"/>
      <c r="GD590" s="20"/>
      <c r="GE590" s="20"/>
      <c r="GF590" s="20"/>
      <c r="GG590" s="20"/>
      <c r="GH590" s="20"/>
      <c r="GI590" s="20"/>
      <c r="GJ590" s="20">
        <v>3433.26</v>
      </c>
      <c r="GK590" s="20"/>
      <c r="GL590" s="20"/>
      <c r="GM590" s="20"/>
      <c r="GN590" s="20">
        <v>3433.26</v>
      </c>
      <c r="GO590" s="20"/>
      <c r="GP590" s="20">
        <v>3433.26</v>
      </c>
      <c r="GQ590" s="20">
        <v>3433.26</v>
      </c>
      <c r="GR590" s="20"/>
      <c r="GS590" s="20">
        <v>3433.26</v>
      </c>
      <c r="GT590" s="20"/>
      <c r="GU590" s="20"/>
      <c r="GV590" s="20"/>
      <c r="GW590" s="20"/>
      <c r="GX590" s="20"/>
      <c r="GY590" s="20"/>
      <c r="GZ590" s="20"/>
      <c r="HA590" s="20"/>
      <c r="HB590" s="20">
        <v>3433.26</v>
      </c>
      <c r="HC590" s="20"/>
      <c r="HD590" s="20"/>
      <c r="HE590" s="20"/>
      <c r="HF590" s="20">
        <v>3433.26</v>
      </c>
      <c r="HG590" s="20"/>
      <c r="HH590" s="20"/>
      <c r="HI590" s="20"/>
      <c r="HJ590" s="20"/>
      <c r="HK590" s="20"/>
      <c r="HL590" s="20">
        <v>3433.26</v>
      </c>
      <c r="HM590" s="20"/>
      <c r="HN590" s="20">
        <v>3433.26</v>
      </c>
      <c r="HO590" s="20"/>
      <c r="HP590" s="20"/>
      <c r="HQ590" s="20"/>
      <c r="HR590" s="20"/>
      <c r="HS590" s="20"/>
      <c r="HT590" s="20"/>
      <c r="HU590" s="20"/>
      <c r="HV590" s="20"/>
      <c r="HW590" s="20"/>
      <c r="HX590" s="20"/>
      <c r="HY590" s="20">
        <v>3433.26</v>
      </c>
      <c r="HZ590" s="20"/>
      <c r="IA590" s="20"/>
      <c r="IB590" s="20"/>
      <c r="IC590" s="20"/>
      <c r="ID590" s="20"/>
      <c r="IE590" s="20"/>
      <c r="IF590" s="20"/>
      <c r="IG590" s="20"/>
      <c r="IH590" s="20"/>
      <c r="II590" s="20"/>
      <c r="IJ590" s="20"/>
      <c r="IK590" s="20"/>
      <c r="IL590" s="20"/>
      <c r="IM590" s="20"/>
      <c r="IN590" s="20"/>
      <c r="IO590" s="20"/>
      <c r="IP590" s="20"/>
      <c r="IQ590" s="20"/>
      <c r="IR590" s="20"/>
      <c r="IS590" s="20"/>
      <c r="IT590" s="20"/>
      <c r="IU590" s="20"/>
    </row>
    <row r="591" spans="1:255" x14ac:dyDescent="0.2">
      <c r="A591" s="58"/>
      <c r="B591" s="94" t="s">
        <v>415</v>
      </c>
      <c r="C591" s="94" t="s">
        <v>426</v>
      </c>
      <c r="D591" s="57"/>
      <c r="E591" s="57"/>
      <c r="F591" s="57"/>
      <c r="G591" s="57"/>
      <c r="H591" s="57"/>
      <c r="I591" s="57"/>
      <c r="J591" s="57"/>
      <c r="K591" s="59"/>
    </row>
    <row r="592" spans="1:255" ht="24" x14ac:dyDescent="0.2">
      <c r="A592" s="125" t="s">
        <v>197</v>
      </c>
      <c r="B592" s="126" t="s">
        <v>35</v>
      </c>
      <c r="C592" s="127" t="s">
        <v>89</v>
      </c>
      <c r="D592" s="128" t="s">
        <v>64</v>
      </c>
      <c r="E592" s="129">
        <v>2.5000000000000004</v>
      </c>
      <c r="F592" s="102">
        <v>1038.69</v>
      </c>
      <c r="G592" s="65"/>
      <c r="H592" s="102">
        <v>1038.69</v>
      </c>
      <c r="I592" s="130">
        <v>285.04000000000002</v>
      </c>
      <c r="J592" s="66">
        <v>9.11</v>
      </c>
      <c r="K592" s="131">
        <v>2596.73</v>
      </c>
      <c r="L592" s="20"/>
      <c r="M592" s="20"/>
      <c r="N592" s="20"/>
      <c r="O592" s="20"/>
      <c r="P592" s="20"/>
      <c r="Q592" s="20"/>
      <c r="R592" s="20"/>
      <c r="S592" s="20"/>
      <c r="T592" s="20">
        <v>285.04000000000002</v>
      </c>
      <c r="U592" s="20">
        <v>2596.73</v>
      </c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P592" s="20"/>
      <c r="CQ592" s="20"/>
      <c r="CR592" s="20"/>
      <c r="CS592" s="20"/>
      <c r="CT592" s="20"/>
      <c r="CU592" s="20"/>
      <c r="CV592" s="20">
        <v>1</v>
      </c>
      <c r="CW592" s="20"/>
      <c r="CX592" s="20"/>
      <c r="CY592" s="20"/>
      <c r="CZ592" s="20"/>
      <c r="DA592" s="20"/>
      <c r="DB592" s="20"/>
      <c r="DC592" s="20"/>
      <c r="DD592" s="20"/>
      <c r="DE592" s="20">
        <v>2596.73</v>
      </c>
      <c r="DF592" s="20"/>
      <c r="DG592" s="20"/>
      <c r="DH592" s="20"/>
      <c r="DI592" s="20"/>
      <c r="DJ592" s="20"/>
      <c r="DK592" s="20">
        <v>285.04000000000002</v>
      </c>
      <c r="DL592" s="20"/>
      <c r="DM592" s="20">
        <v>2596.73</v>
      </c>
      <c r="DN592" s="20"/>
      <c r="DO592" s="20"/>
      <c r="DP592" s="20"/>
      <c r="DQ592" s="20"/>
      <c r="DR592" s="20"/>
      <c r="DS592" s="20"/>
      <c r="DT592" s="20"/>
      <c r="DU592" s="20"/>
      <c r="DV592" s="20"/>
      <c r="DW592" s="20"/>
      <c r="DX592" s="20"/>
      <c r="DY592" s="20"/>
      <c r="DZ592" s="20"/>
      <c r="EA592" s="20"/>
      <c r="EB592" s="20"/>
      <c r="EC592" s="20"/>
      <c r="ED592" s="20"/>
      <c r="EE592" s="20"/>
      <c r="EF592" s="20"/>
      <c r="EG592" s="20"/>
      <c r="EH592" s="20"/>
      <c r="EI592" s="20"/>
      <c r="EJ592" s="20"/>
      <c r="EK592" s="20"/>
      <c r="EL592" s="20"/>
      <c r="EM592" s="20"/>
      <c r="EN592" s="20"/>
      <c r="EO592" s="20"/>
      <c r="EP592" s="20"/>
      <c r="EQ592" s="20"/>
      <c r="ER592" s="20"/>
      <c r="ES592" s="20"/>
      <c r="ET592" s="20"/>
      <c r="EU592" s="20"/>
      <c r="EV592" s="20"/>
      <c r="EW592" s="20"/>
      <c r="EX592" s="20"/>
      <c r="EY592" s="20"/>
      <c r="EZ592" s="20"/>
      <c r="FA592" s="20"/>
      <c r="FB592" s="20"/>
      <c r="FC592" s="20"/>
      <c r="FD592" s="20"/>
      <c r="FE592" s="20"/>
      <c r="FF592" s="20"/>
      <c r="FG592" s="20"/>
      <c r="FH592" s="20"/>
      <c r="FI592" s="20"/>
      <c r="FJ592" s="20"/>
      <c r="FK592" s="20"/>
      <c r="FL592" s="20"/>
      <c r="FM592" s="20"/>
      <c r="FN592" s="20"/>
      <c r="FO592" s="20"/>
      <c r="FP592" s="20"/>
      <c r="FQ592" s="20"/>
      <c r="FR592" s="20"/>
      <c r="FS592" s="20"/>
      <c r="FT592" s="20"/>
      <c r="FU592" s="20"/>
      <c r="FV592" s="20"/>
      <c r="FW592" s="20"/>
      <c r="FX592" s="20"/>
      <c r="FY592" s="20"/>
      <c r="FZ592" s="20"/>
      <c r="GA592" s="20"/>
      <c r="GB592" s="20"/>
      <c r="GC592" s="20"/>
      <c r="GD592" s="20"/>
      <c r="GE592" s="20"/>
      <c r="GF592" s="20"/>
      <c r="GG592" s="20"/>
      <c r="GH592" s="20"/>
      <c r="GI592" s="20"/>
      <c r="GJ592" s="20">
        <v>285.04000000000002</v>
      </c>
      <c r="GK592" s="20"/>
      <c r="GL592" s="20"/>
      <c r="GM592" s="20"/>
      <c r="GN592" s="20">
        <v>285.04000000000002</v>
      </c>
      <c r="GO592" s="20"/>
      <c r="GP592" s="20">
        <v>285.04000000000002</v>
      </c>
      <c r="GQ592" s="20">
        <v>285.04000000000002</v>
      </c>
      <c r="GR592" s="20"/>
      <c r="GS592" s="20">
        <v>285.04000000000002</v>
      </c>
      <c r="GT592" s="20"/>
      <c r="GU592" s="20"/>
      <c r="GV592" s="20"/>
      <c r="GW592" s="20"/>
      <c r="GX592" s="20"/>
      <c r="GY592" s="20"/>
      <c r="GZ592" s="20"/>
      <c r="HA592" s="20"/>
      <c r="HB592" s="20">
        <v>285.04000000000002</v>
      </c>
      <c r="HC592" s="20"/>
      <c r="HD592" s="20"/>
      <c r="HE592" s="20"/>
      <c r="HF592" s="20">
        <v>285.04000000000002</v>
      </c>
      <c r="HG592" s="20"/>
      <c r="HH592" s="20"/>
      <c r="HI592" s="20"/>
      <c r="HJ592" s="20"/>
      <c r="HK592" s="20"/>
      <c r="HL592" s="20">
        <v>285.04000000000002</v>
      </c>
      <c r="HM592" s="20"/>
      <c r="HN592" s="20">
        <v>285.04000000000002</v>
      </c>
      <c r="HO592" s="20"/>
      <c r="HP592" s="20"/>
      <c r="HQ592" s="20"/>
      <c r="HR592" s="20"/>
      <c r="HS592" s="20"/>
      <c r="HT592" s="20"/>
      <c r="HU592" s="20"/>
      <c r="HV592" s="20"/>
      <c r="HW592" s="20"/>
      <c r="HX592" s="20"/>
      <c r="HY592" s="20">
        <v>285.04000000000002</v>
      </c>
      <c r="HZ592" s="20"/>
      <c r="IA592" s="20"/>
      <c r="IB592" s="20"/>
      <c r="IC592" s="20"/>
      <c r="ID592" s="20"/>
      <c r="IE592" s="20"/>
      <c r="IF592" s="20"/>
      <c r="IG592" s="20"/>
      <c r="IH592" s="20"/>
      <c r="II592" s="20"/>
      <c r="IJ592" s="20"/>
      <c r="IK592" s="20"/>
      <c r="IL592" s="20"/>
      <c r="IM592" s="20"/>
      <c r="IN592" s="20"/>
      <c r="IO592" s="20"/>
      <c r="IP592" s="20"/>
      <c r="IQ592" s="20"/>
      <c r="IR592" s="20"/>
      <c r="IS592" s="20"/>
      <c r="IT592" s="20"/>
      <c r="IU592" s="20"/>
    </row>
    <row r="593" spans="1:255" x14ac:dyDescent="0.2">
      <c r="A593" s="89"/>
      <c r="B593" s="96" t="s">
        <v>415</v>
      </c>
      <c r="C593" s="96" t="s">
        <v>427</v>
      </c>
      <c r="D593" s="29"/>
      <c r="E593" s="29"/>
      <c r="F593" s="29"/>
      <c r="G593" s="29"/>
      <c r="H593" s="29"/>
      <c r="I593" s="29"/>
      <c r="J593" s="29"/>
      <c r="K593" s="90"/>
    </row>
    <row r="594" spans="1:255" ht="13.5" thickBot="1" x14ac:dyDescent="0.25">
      <c r="A594" s="133"/>
      <c r="B594" s="134"/>
      <c r="C594" s="134" t="s">
        <v>423</v>
      </c>
      <c r="D594" s="134"/>
      <c r="E594" s="134"/>
      <c r="F594" s="134"/>
      <c r="G594" s="134"/>
      <c r="H594" s="229">
        <v>3847.3900000000003</v>
      </c>
      <c r="I594" s="230"/>
      <c r="J594" s="229">
        <v>35049.760000000002</v>
      </c>
      <c r="K594" s="231"/>
      <c r="L594" s="132"/>
      <c r="M594" s="132"/>
      <c r="N594" s="132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P594" s="20"/>
      <c r="CQ594" s="20"/>
      <c r="CR594" s="20"/>
      <c r="CS594" s="20"/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  <c r="DE594" s="20"/>
      <c r="DF594" s="20"/>
      <c r="DG594" s="20"/>
      <c r="DH594" s="20"/>
      <c r="DI594" s="20"/>
      <c r="DJ594" s="20"/>
      <c r="DK594" s="20"/>
      <c r="DL594" s="20"/>
      <c r="DM594" s="20"/>
      <c r="DN594" s="20"/>
      <c r="DO594" s="20"/>
      <c r="DP594" s="20"/>
      <c r="DQ594" s="20"/>
      <c r="DR594" s="20"/>
      <c r="DS594" s="20"/>
      <c r="DT594" s="20"/>
      <c r="DU594" s="20"/>
      <c r="DV594" s="20"/>
      <c r="DW594" s="20"/>
      <c r="DX594" s="20"/>
      <c r="DY594" s="20"/>
      <c r="DZ594" s="20"/>
      <c r="EA594" s="20"/>
      <c r="EB594" s="20"/>
      <c r="EC594" s="20"/>
      <c r="ED594" s="20"/>
      <c r="EE594" s="20"/>
      <c r="EF594" s="20"/>
      <c r="EG594" s="20"/>
      <c r="EH594" s="20"/>
      <c r="EI594" s="20"/>
      <c r="EJ594" s="20"/>
      <c r="EK594" s="20"/>
      <c r="EL594" s="20"/>
      <c r="EM594" s="20"/>
      <c r="EN594" s="20"/>
      <c r="EO594" s="20"/>
      <c r="EP594" s="20"/>
      <c r="EQ594" s="20"/>
      <c r="ER594" s="20"/>
      <c r="ES594" s="20"/>
      <c r="ET594" s="20"/>
      <c r="EU594" s="20"/>
      <c r="EV594" s="20"/>
      <c r="EW594" s="20"/>
      <c r="EX594" s="20"/>
      <c r="EY594" s="20"/>
      <c r="EZ594" s="20"/>
      <c r="FA594" s="20"/>
      <c r="FB594" s="20"/>
      <c r="FC594" s="20"/>
      <c r="FD594" s="20"/>
      <c r="FE594" s="20"/>
      <c r="FF594" s="20"/>
      <c r="FG594" s="20"/>
      <c r="FH594" s="20"/>
      <c r="FI594" s="20"/>
      <c r="FJ594" s="20"/>
      <c r="FK594" s="20"/>
      <c r="FL594" s="20"/>
      <c r="FM594" s="20"/>
      <c r="FN594" s="20"/>
      <c r="FO594" s="20"/>
      <c r="FP594" s="20"/>
      <c r="FQ594" s="20"/>
      <c r="FR594" s="20"/>
      <c r="FS594" s="20"/>
      <c r="FT594" s="20"/>
      <c r="FU594" s="20"/>
      <c r="FV594" s="20"/>
      <c r="FW594" s="20"/>
      <c r="FX594" s="20"/>
      <c r="FY594" s="20"/>
      <c r="FZ594" s="20"/>
      <c r="GA594" s="20"/>
      <c r="GB594" s="20"/>
      <c r="GC594" s="20"/>
      <c r="GD594" s="20"/>
      <c r="GE594" s="20"/>
      <c r="GF594" s="20"/>
      <c r="GG594" s="20"/>
      <c r="GH594" s="20"/>
      <c r="GI594" s="20"/>
      <c r="GJ594" s="20"/>
      <c r="GK594" s="20"/>
      <c r="GL594" s="20"/>
      <c r="GM594" s="20"/>
      <c r="GN594" s="20"/>
      <c r="GO594" s="20"/>
      <c r="GP594" s="20"/>
      <c r="GQ594" s="20"/>
      <c r="GR594" s="20"/>
      <c r="GS594" s="20"/>
      <c r="GT594" s="20"/>
      <c r="GU594" s="20"/>
      <c r="GV594" s="20"/>
      <c r="GW594" s="20"/>
      <c r="GX594" s="20"/>
      <c r="GY594" s="20"/>
      <c r="GZ594" s="20"/>
      <c r="HA594" s="20"/>
      <c r="HB594" s="20"/>
      <c r="HC594" s="20"/>
      <c r="HD594" s="20"/>
      <c r="HE594" s="20"/>
      <c r="HF594" s="20"/>
      <c r="HG594" s="20"/>
      <c r="HH594" s="20"/>
      <c r="HI594" s="20"/>
      <c r="HJ594" s="20"/>
      <c r="HK594" s="20"/>
      <c r="HL594" s="20"/>
      <c r="HM594" s="20"/>
      <c r="HN594" s="20"/>
      <c r="HO594" s="20"/>
      <c r="HP594" s="20"/>
      <c r="HQ594" s="20"/>
      <c r="HR594" s="20"/>
      <c r="HS594" s="20"/>
      <c r="HT594" s="20"/>
      <c r="HU594" s="20"/>
      <c r="HV594" s="20"/>
      <c r="HW594" s="20"/>
      <c r="HX594" s="20"/>
      <c r="HY594" s="20"/>
      <c r="HZ594" s="20"/>
      <c r="IA594" s="20"/>
      <c r="IB594" s="20"/>
      <c r="IC594" s="20"/>
      <c r="ID594" s="20"/>
      <c r="IE594" s="20"/>
      <c r="IF594" s="20"/>
      <c r="IG594" s="20"/>
      <c r="IH594" s="20"/>
      <c r="II594" s="20"/>
      <c r="IJ594" s="20"/>
      <c r="IK594" s="20"/>
      <c r="IL594" s="20"/>
      <c r="IM594" s="20"/>
      <c r="IN594" s="20"/>
      <c r="IO594" s="20"/>
      <c r="IP594" s="20"/>
      <c r="IQ594" s="20"/>
      <c r="IR594" s="20"/>
      <c r="IS594" s="20"/>
      <c r="IT594" s="20"/>
      <c r="IU594" s="20"/>
    </row>
    <row r="595" spans="1:255" x14ac:dyDescent="0.2">
      <c r="A595" s="106"/>
      <c r="B595" s="105"/>
      <c r="C595" s="105" t="s">
        <v>418</v>
      </c>
      <c r="D595" s="105"/>
      <c r="E595" s="105"/>
      <c r="F595" s="105"/>
      <c r="G595" s="105"/>
      <c r="H595" s="224">
        <v>5122.7700000000004</v>
      </c>
      <c r="I595" s="225"/>
      <c r="J595" s="224">
        <v>76897.48</v>
      </c>
      <c r="K595" s="226"/>
      <c r="O595" s="20"/>
      <c r="P595" s="20"/>
      <c r="Q595" s="20"/>
      <c r="R595" s="20">
        <v>5122.7700000000004</v>
      </c>
      <c r="S595" s="20">
        <v>76897.48</v>
      </c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P595" s="20"/>
      <c r="CQ595" s="20"/>
      <c r="CR595" s="20"/>
      <c r="CS595" s="20"/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  <c r="DE595" s="20"/>
      <c r="DF595" s="20"/>
      <c r="DG595" s="20"/>
      <c r="DH595" s="20"/>
      <c r="DI595" s="20"/>
      <c r="DJ595" s="20"/>
      <c r="DK595" s="20"/>
      <c r="DL595" s="20"/>
      <c r="DM595" s="20"/>
      <c r="DN595" s="20"/>
      <c r="DO595" s="20"/>
      <c r="DP595" s="20"/>
      <c r="DQ595" s="20"/>
      <c r="DR595" s="20"/>
      <c r="DS595" s="20"/>
      <c r="DT595" s="20"/>
      <c r="DU595" s="20"/>
      <c r="DV595" s="20"/>
      <c r="DW595" s="20"/>
      <c r="DX595" s="20"/>
      <c r="DY595" s="20"/>
      <c r="DZ595" s="20"/>
      <c r="EA595" s="20"/>
      <c r="EB595" s="20"/>
      <c r="EC595" s="20"/>
      <c r="ED595" s="20"/>
      <c r="EE595" s="20"/>
      <c r="EF595" s="20"/>
      <c r="EG595" s="20"/>
      <c r="EH595" s="20"/>
      <c r="EI595" s="20"/>
      <c r="EJ595" s="20"/>
      <c r="EK595" s="20"/>
      <c r="EL595" s="20"/>
      <c r="EM595" s="20"/>
      <c r="EN595" s="20"/>
      <c r="EO595" s="20"/>
      <c r="EP595" s="20"/>
      <c r="EQ595" s="20"/>
      <c r="ER595" s="20"/>
      <c r="ES595" s="20"/>
      <c r="ET595" s="20"/>
      <c r="EU595" s="20"/>
      <c r="EV595" s="20"/>
      <c r="EW595" s="20"/>
      <c r="EX595" s="20"/>
      <c r="EY595" s="20"/>
      <c r="EZ595" s="20"/>
      <c r="FA595" s="20"/>
      <c r="FB595" s="20"/>
      <c r="FC595" s="20"/>
      <c r="FD595" s="20"/>
      <c r="FE595" s="20"/>
      <c r="FF595" s="20"/>
      <c r="FG595" s="20"/>
      <c r="FH595" s="20"/>
      <c r="FI595" s="20"/>
      <c r="FJ595" s="20"/>
      <c r="FK595" s="20"/>
      <c r="FL595" s="20"/>
      <c r="FM595" s="20"/>
      <c r="FN595" s="20"/>
      <c r="FO595" s="20"/>
      <c r="FP595" s="20"/>
      <c r="FQ595" s="20"/>
      <c r="FR595" s="20"/>
      <c r="FS595" s="20"/>
      <c r="FT595" s="20"/>
      <c r="FU595" s="20"/>
      <c r="FV595" s="20"/>
      <c r="FW595" s="20"/>
      <c r="FX595" s="20"/>
      <c r="FY595" s="20"/>
      <c r="FZ595" s="20"/>
      <c r="GA595" s="20"/>
      <c r="GB595" s="20"/>
      <c r="GC595" s="20"/>
      <c r="GD595" s="20"/>
      <c r="GE595" s="20"/>
      <c r="GF595" s="20"/>
      <c r="GG595" s="20"/>
      <c r="GH595" s="20"/>
      <c r="GI595" s="20"/>
      <c r="GJ595" s="20"/>
      <c r="GK595" s="20"/>
      <c r="GL595" s="20"/>
      <c r="GM595" s="20"/>
      <c r="GN595" s="20"/>
      <c r="GO595" s="20"/>
      <c r="GP595" s="20"/>
      <c r="GQ595" s="20"/>
      <c r="GR595" s="20"/>
      <c r="GS595" s="20"/>
      <c r="GT595" s="20"/>
      <c r="GU595" s="20"/>
      <c r="GV595" s="20"/>
      <c r="GW595" s="20"/>
      <c r="GX595" s="20"/>
      <c r="GY595" s="20"/>
      <c r="GZ595" s="20"/>
      <c r="HA595" s="20">
        <v>5122.7700000000004</v>
      </c>
      <c r="HB595" s="20"/>
      <c r="HC595" s="20"/>
      <c r="HD595" s="20"/>
      <c r="HE595" s="20"/>
      <c r="HF595" s="20"/>
      <c r="HG595" s="20"/>
      <c r="HH595" s="20"/>
      <c r="HI595" s="20"/>
      <c r="HJ595" s="20"/>
      <c r="HK595" s="20"/>
      <c r="HL595" s="20"/>
      <c r="HM595" s="20"/>
      <c r="HN595" s="20"/>
      <c r="HO595" s="20"/>
      <c r="HP595" s="20"/>
      <c r="HQ595" s="20"/>
      <c r="HR595" s="20"/>
      <c r="HS595" s="20"/>
      <c r="HT595" s="20"/>
      <c r="HU595" s="20"/>
      <c r="HV595" s="20"/>
      <c r="HW595" s="20"/>
      <c r="HX595" s="20"/>
      <c r="HY595" s="20"/>
      <c r="HZ595" s="20"/>
      <c r="IA595" s="20"/>
      <c r="IB595" s="20"/>
      <c r="IC595" s="20"/>
      <c r="ID595" s="20"/>
      <c r="IE595" s="20"/>
      <c r="IF595" s="20"/>
      <c r="IG595" s="20"/>
      <c r="IH595" s="20"/>
      <c r="II595" s="20"/>
      <c r="IJ595" s="20"/>
      <c r="IK595" s="20"/>
      <c r="IL595" s="20"/>
      <c r="IM595" s="20"/>
      <c r="IN595" s="20"/>
      <c r="IO595" s="20"/>
      <c r="IP595" s="20"/>
      <c r="IQ595" s="20"/>
      <c r="IR595" s="20"/>
      <c r="IS595" s="20"/>
      <c r="IT595" s="20"/>
      <c r="IU595" s="20"/>
    </row>
    <row r="596" spans="1:255" ht="13.5" thickBot="1" x14ac:dyDescent="0.25">
      <c r="A596" s="70"/>
      <c r="B596" s="69"/>
      <c r="C596" s="69"/>
      <c r="D596" s="69"/>
      <c r="E596" s="69"/>
      <c r="F596" s="69"/>
      <c r="G596" s="69"/>
      <c r="H596" s="218"/>
      <c r="I596" s="219"/>
      <c r="J596" s="218"/>
      <c r="K596" s="220"/>
    </row>
    <row r="597" spans="1:255" x14ac:dyDescent="0.2">
      <c r="A597" s="135"/>
      <c r="B597" s="135"/>
      <c r="C597" s="136" t="s">
        <v>428</v>
      </c>
      <c r="D597" s="136"/>
      <c r="E597" s="136"/>
      <c r="F597" s="136"/>
      <c r="G597" s="136"/>
      <c r="H597" s="136"/>
      <c r="I597" s="137">
        <v>96653.71</v>
      </c>
      <c r="J597" s="136"/>
      <c r="K597" s="137">
        <v>1198197.82</v>
      </c>
      <c r="P597" s="20">
        <v>96653.71</v>
      </c>
      <c r="Q597" s="20">
        <v>1198197.8199999998</v>
      </c>
      <c r="R597" s="20"/>
      <c r="S597" s="20"/>
      <c r="T597" s="20"/>
      <c r="U597" s="20"/>
      <c r="V597" s="20"/>
      <c r="W597" s="20"/>
    </row>
    <row r="599" spans="1:255" x14ac:dyDescent="0.2">
      <c r="C599" s="139" t="s">
        <v>430</v>
      </c>
      <c r="D599" s="139"/>
      <c r="E599" s="139"/>
      <c r="F599" s="139"/>
      <c r="G599" s="139"/>
      <c r="H599" s="139"/>
      <c r="I599" s="139"/>
      <c r="J599" s="139"/>
      <c r="K599" s="139"/>
    </row>
    <row r="600" spans="1:255" x14ac:dyDescent="0.2">
      <c r="C600" s="11" t="s">
        <v>92</v>
      </c>
      <c r="D600" s="11"/>
      <c r="E600" s="11"/>
      <c r="F600" s="11"/>
      <c r="G600" s="11"/>
      <c r="H600" s="11"/>
      <c r="I600" s="140">
        <v>47461.070000000007</v>
      </c>
      <c r="J600" s="11"/>
      <c r="K600" s="140">
        <v>580290.5</v>
      </c>
    </row>
    <row r="601" spans="1:255" x14ac:dyDescent="0.2">
      <c r="C601" s="141" t="s">
        <v>430</v>
      </c>
      <c r="D601" s="139"/>
      <c r="E601" s="139"/>
      <c r="F601" s="139"/>
      <c r="G601" s="139"/>
      <c r="H601" s="139"/>
      <c r="I601" s="139"/>
      <c r="J601" s="139"/>
      <c r="K601" s="139"/>
    </row>
    <row r="602" spans="1:255" x14ac:dyDescent="0.2">
      <c r="C602" s="143" t="s">
        <v>431</v>
      </c>
      <c r="D602" s="142"/>
      <c r="E602" s="142"/>
      <c r="F602" s="142"/>
      <c r="G602" s="142"/>
      <c r="H602" s="142"/>
      <c r="I602" s="144">
        <v>5928.0999999999985</v>
      </c>
      <c r="J602" s="142"/>
      <c r="K602" s="144">
        <v>197939.20000000001</v>
      </c>
    </row>
    <row r="603" spans="1:255" x14ac:dyDescent="0.2">
      <c r="C603" s="145" t="s">
        <v>432</v>
      </c>
      <c r="D603" s="139"/>
      <c r="E603" s="139"/>
      <c r="F603" s="139"/>
      <c r="G603" s="139"/>
      <c r="H603" s="139"/>
      <c r="I603" s="139"/>
      <c r="J603" s="139"/>
      <c r="K603" s="139"/>
    </row>
    <row r="604" spans="1:255" hidden="1" x14ac:dyDescent="0.2">
      <c r="C604" s="146" t="s">
        <v>433</v>
      </c>
      <c r="D604" s="142"/>
      <c r="E604" s="142"/>
      <c r="F604" s="142"/>
      <c r="G604" s="142"/>
      <c r="H604" s="142"/>
      <c r="I604" s="144">
        <v>0</v>
      </c>
      <c r="J604" s="142"/>
      <c r="K604" s="144">
        <v>0</v>
      </c>
    </row>
    <row r="605" spans="1:255" hidden="1" x14ac:dyDescent="0.2">
      <c r="C605" s="146" t="s">
        <v>434</v>
      </c>
      <c r="D605" s="142"/>
      <c r="E605" s="142"/>
      <c r="F605" s="142"/>
      <c r="G605" s="142"/>
      <c r="H605" s="142"/>
      <c r="I605" s="144">
        <v>0</v>
      </c>
      <c r="J605" s="142"/>
      <c r="K605" s="144">
        <v>0</v>
      </c>
    </row>
    <row r="606" spans="1:255" hidden="1" x14ac:dyDescent="0.2">
      <c r="C606" s="146" t="s">
        <v>435</v>
      </c>
      <c r="D606" s="142"/>
      <c r="E606" s="142"/>
      <c r="F606" s="142"/>
      <c r="G606" s="142"/>
      <c r="H606" s="142"/>
      <c r="I606" s="144">
        <v>0</v>
      </c>
      <c r="J606" s="142"/>
      <c r="K606" s="144">
        <v>0</v>
      </c>
    </row>
    <row r="607" spans="1:255" hidden="1" x14ac:dyDescent="0.2">
      <c r="C607" s="146" t="s">
        <v>436</v>
      </c>
      <c r="D607" s="142"/>
      <c r="E607" s="142"/>
      <c r="F607" s="142"/>
      <c r="G607" s="142"/>
      <c r="H607" s="142"/>
      <c r="I607" s="144">
        <v>0</v>
      </c>
      <c r="J607" s="142"/>
      <c r="K607" s="144">
        <v>0</v>
      </c>
    </row>
    <row r="608" spans="1:255" hidden="1" x14ac:dyDescent="0.2">
      <c r="C608" s="146" t="s">
        <v>437</v>
      </c>
      <c r="D608" s="142"/>
      <c r="E608" s="142"/>
      <c r="F608" s="142"/>
      <c r="G608" s="142"/>
      <c r="H608" s="142"/>
      <c r="I608" s="144">
        <v>0</v>
      </c>
      <c r="J608" s="142"/>
      <c r="K608" s="144">
        <v>0</v>
      </c>
    </row>
    <row r="609" spans="3:11" hidden="1" x14ac:dyDescent="0.2">
      <c r="C609" s="146" t="s">
        <v>438</v>
      </c>
      <c r="D609" s="142"/>
      <c r="E609" s="142"/>
      <c r="F609" s="142"/>
      <c r="G609" s="142"/>
      <c r="H609" s="142"/>
      <c r="I609" s="144">
        <v>0</v>
      </c>
      <c r="J609" s="142"/>
      <c r="K609" s="144">
        <v>0</v>
      </c>
    </row>
    <row r="610" spans="3:11" hidden="1" x14ac:dyDescent="0.2">
      <c r="C610" s="146" t="s">
        <v>439</v>
      </c>
      <c r="D610" s="142"/>
      <c r="E610" s="142"/>
      <c r="F610" s="142"/>
      <c r="G610" s="142"/>
      <c r="H610" s="142"/>
      <c r="I610" s="144">
        <v>0</v>
      </c>
      <c r="J610" s="142"/>
      <c r="K610" s="144">
        <v>0</v>
      </c>
    </row>
    <row r="611" spans="3:11" hidden="1" x14ac:dyDescent="0.2">
      <c r="C611" s="146" t="s">
        <v>440</v>
      </c>
      <c r="D611" s="142"/>
      <c r="E611" s="142"/>
      <c r="F611" s="142"/>
      <c r="G611" s="142"/>
      <c r="H611" s="142"/>
      <c r="I611" s="144">
        <v>0</v>
      </c>
      <c r="J611" s="142"/>
      <c r="K611" s="144">
        <v>0</v>
      </c>
    </row>
    <row r="612" spans="3:11" hidden="1" x14ac:dyDescent="0.2">
      <c r="C612" s="146" t="s">
        <v>441</v>
      </c>
      <c r="D612" s="142"/>
      <c r="E612" s="142"/>
      <c r="F612" s="142"/>
      <c r="G612" s="142"/>
      <c r="H612" s="142"/>
      <c r="I612" s="144">
        <v>0</v>
      </c>
      <c r="J612" s="142"/>
      <c r="K612" s="144">
        <v>0</v>
      </c>
    </row>
    <row r="613" spans="3:11" hidden="1" x14ac:dyDescent="0.2">
      <c r="C613" s="146" t="s">
        <v>442</v>
      </c>
      <c r="D613" s="142"/>
      <c r="E613" s="142"/>
      <c r="F613" s="142"/>
      <c r="G613" s="142"/>
      <c r="H613" s="142"/>
      <c r="I613" s="144">
        <v>0</v>
      </c>
      <c r="J613" s="142"/>
      <c r="K613" s="144">
        <v>0</v>
      </c>
    </row>
    <row r="614" spans="3:11" hidden="1" x14ac:dyDescent="0.2">
      <c r="C614" s="146" t="s">
        <v>443</v>
      </c>
      <c r="D614" s="142"/>
      <c r="E614" s="142"/>
      <c r="F614" s="142"/>
      <c r="G614" s="142"/>
      <c r="H614" s="142"/>
      <c r="I614" s="144">
        <v>0</v>
      </c>
      <c r="J614" s="142"/>
      <c r="K614" s="144">
        <v>0</v>
      </c>
    </row>
    <row r="615" spans="3:11" hidden="1" x14ac:dyDescent="0.2">
      <c r="C615" s="146" t="s">
        <v>444</v>
      </c>
      <c r="D615" s="142"/>
      <c r="E615" s="142"/>
      <c r="F615" s="142"/>
      <c r="G615" s="142"/>
      <c r="H615" s="142"/>
      <c r="I615" s="144">
        <v>0</v>
      </c>
      <c r="J615" s="142"/>
      <c r="K615" s="144">
        <v>0</v>
      </c>
    </row>
    <row r="616" spans="3:11" hidden="1" x14ac:dyDescent="0.2">
      <c r="C616" s="146" t="s">
        <v>445</v>
      </c>
      <c r="D616" s="142"/>
      <c r="E616" s="142"/>
      <c r="F616" s="142"/>
      <c r="G616" s="142"/>
      <c r="H616" s="142"/>
      <c r="I616" s="144">
        <v>0</v>
      </c>
      <c r="J616" s="142"/>
      <c r="K616" s="144">
        <v>0</v>
      </c>
    </row>
    <row r="617" spans="3:11" hidden="1" x14ac:dyDescent="0.2">
      <c r="C617" s="146" t="s">
        <v>446</v>
      </c>
      <c r="D617" s="142"/>
      <c r="E617" s="142"/>
      <c r="F617" s="142"/>
      <c r="G617" s="142"/>
      <c r="H617" s="142"/>
      <c r="I617" s="144">
        <v>0</v>
      </c>
      <c r="J617" s="142"/>
      <c r="K617" s="144">
        <v>0</v>
      </c>
    </row>
    <row r="618" spans="3:11" hidden="1" x14ac:dyDescent="0.2">
      <c r="C618" s="146" t="s">
        <v>447</v>
      </c>
      <c r="D618" s="142"/>
      <c r="E618" s="142"/>
      <c r="F618" s="142"/>
      <c r="G618" s="142"/>
      <c r="H618" s="142"/>
      <c r="I618" s="144">
        <v>0</v>
      </c>
      <c r="J618" s="142"/>
      <c r="K618" s="144">
        <v>0</v>
      </c>
    </row>
    <row r="619" spans="3:11" x14ac:dyDescent="0.2">
      <c r="C619" s="146" t="s">
        <v>448</v>
      </c>
      <c r="D619" s="142"/>
      <c r="E619" s="142"/>
      <c r="F619" s="142"/>
      <c r="G619" s="142"/>
      <c r="H619" s="142"/>
      <c r="I619" s="144">
        <v>5928.0999999999985</v>
      </c>
      <c r="J619" s="142"/>
      <c r="K619" s="144">
        <v>197939.19999999998</v>
      </c>
    </row>
    <row r="620" spans="3:11" x14ac:dyDescent="0.2">
      <c r="C620" s="148" t="s">
        <v>449</v>
      </c>
      <c r="D620" s="147"/>
      <c r="E620" s="147"/>
      <c r="F620" s="147"/>
      <c r="G620" s="147"/>
      <c r="H620" s="147"/>
      <c r="I620" s="149">
        <v>960.47</v>
      </c>
      <c r="J620" s="147"/>
      <c r="K620" s="149">
        <v>12735.85</v>
      </c>
    </row>
    <row r="621" spans="3:11" hidden="1" x14ac:dyDescent="0.2">
      <c r="C621" s="145" t="s">
        <v>430</v>
      </c>
      <c r="D621" s="139"/>
      <c r="E621" s="139"/>
      <c r="F621" s="139"/>
      <c r="G621" s="139"/>
      <c r="H621" s="139"/>
      <c r="I621" s="139"/>
      <c r="J621" s="139"/>
      <c r="K621" s="139"/>
    </row>
    <row r="622" spans="3:11" hidden="1" x14ac:dyDescent="0.2">
      <c r="C622" s="150" t="s">
        <v>450</v>
      </c>
      <c r="D622" s="147"/>
      <c r="E622" s="147"/>
      <c r="F622" s="147"/>
      <c r="G622" s="147"/>
      <c r="H622" s="147"/>
      <c r="I622" s="149">
        <v>84.93</v>
      </c>
      <c r="J622" s="147"/>
      <c r="K622" s="149">
        <v>2835.96</v>
      </c>
    </row>
    <row r="623" spans="3:11" hidden="1" x14ac:dyDescent="0.2">
      <c r="C623" s="151" t="s">
        <v>451</v>
      </c>
      <c r="D623" s="132"/>
      <c r="E623" s="132"/>
      <c r="F623" s="132"/>
      <c r="G623" s="132"/>
      <c r="H623" s="132"/>
      <c r="I623" s="152">
        <v>40572.500000000007</v>
      </c>
      <c r="J623" s="132"/>
      <c r="K623" s="152">
        <v>369615.45</v>
      </c>
    </row>
    <row r="624" spans="3:11" hidden="1" x14ac:dyDescent="0.2">
      <c r="C624" s="153" t="s">
        <v>430</v>
      </c>
      <c r="D624" s="132"/>
      <c r="E624" s="132"/>
      <c r="F624" s="132"/>
      <c r="G624" s="132"/>
      <c r="H624" s="132"/>
      <c r="I624" s="152"/>
      <c r="J624" s="132"/>
      <c r="K624" s="152"/>
    </row>
    <row r="625" spans="1:11" hidden="1" x14ac:dyDescent="0.2">
      <c r="C625" s="154" t="s">
        <v>452</v>
      </c>
      <c r="D625" s="132"/>
      <c r="E625" s="132"/>
      <c r="F625" s="132"/>
      <c r="G625" s="132"/>
      <c r="H625" s="132"/>
      <c r="I625" s="152">
        <v>40572.500000000007</v>
      </c>
      <c r="J625" s="132"/>
      <c r="K625" s="152">
        <v>369615.45</v>
      </c>
    </row>
    <row r="626" spans="1:11" hidden="1" x14ac:dyDescent="0.2">
      <c r="C626" s="155" t="s">
        <v>453</v>
      </c>
      <c r="D626" s="132"/>
      <c r="E626" s="132"/>
      <c r="F626" s="132"/>
      <c r="G626" s="132"/>
      <c r="H626" s="132"/>
      <c r="I626" s="152">
        <v>0</v>
      </c>
      <c r="J626" s="132"/>
      <c r="K626" s="152">
        <v>0</v>
      </c>
    </row>
    <row r="627" spans="1:11" hidden="1" x14ac:dyDescent="0.2">
      <c r="C627" s="155" t="s">
        <v>454</v>
      </c>
      <c r="D627" s="132"/>
      <c r="E627" s="132"/>
      <c r="F627" s="132"/>
      <c r="G627" s="132"/>
      <c r="H627" s="132"/>
      <c r="I627" s="152">
        <v>40572.500000000007</v>
      </c>
      <c r="J627" s="132"/>
      <c r="K627" s="152">
        <v>369615.45</v>
      </c>
    </row>
    <row r="628" spans="1:11" hidden="1" x14ac:dyDescent="0.2">
      <c r="C628" s="154" t="s">
        <v>455</v>
      </c>
      <c r="D628" s="132"/>
      <c r="E628" s="132"/>
      <c r="F628" s="132"/>
      <c r="G628" s="132"/>
      <c r="H628" s="132"/>
      <c r="I628" s="152">
        <v>0</v>
      </c>
      <c r="J628" s="132"/>
      <c r="K628" s="152">
        <v>0</v>
      </c>
    </row>
    <row r="629" spans="1:11" hidden="1" x14ac:dyDescent="0.2">
      <c r="C629" s="156" t="s">
        <v>456</v>
      </c>
      <c r="D629" s="138"/>
      <c r="E629" s="138"/>
      <c r="F629" s="138"/>
      <c r="G629" s="138"/>
      <c r="H629" s="138"/>
      <c r="I629" s="157">
        <v>0</v>
      </c>
      <c r="J629" s="138"/>
      <c r="K629" s="157">
        <v>0</v>
      </c>
    </row>
    <row r="631" spans="1:11" hidden="1" x14ac:dyDescent="0.2">
      <c r="C631" s="142" t="s">
        <v>457</v>
      </c>
      <c r="D631" s="142"/>
      <c r="E631" s="142"/>
      <c r="F631" s="142"/>
      <c r="G631" s="142"/>
      <c r="H631" s="142"/>
      <c r="I631" s="144">
        <v>6013.0299999999988</v>
      </c>
      <c r="J631" s="142"/>
      <c r="K631" s="144">
        <v>200775.16</v>
      </c>
    </row>
    <row r="633" spans="1:11" x14ac:dyDescent="0.2">
      <c r="A633" s="158"/>
      <c r="B633" s="158"/>
      <c r="C633" s="158" t="s">
        <v>458</v>
      </c>
      <c r="D633" s="158"/>
      <c r="E633" s="158"/>
      <c r="F633" s="158"/>
      <c r="G633" s="158"/>
      <c r="H633" s="158"/>
      <c r="I633" s="159">
        <v>7275.7800000000007</v>
      </c>
      <c r="J633" s="158"/>
      <c r="K633" s="159">
        <v>242937.95</v>
      </c>
    </row>
    <row r="634" spans="1:11" x14ac:dyDescent="0.2">
      <c r="A634" s="158"/>
      <c r="B634" s="158"/>
      <c r="C634" s="158" t="s">
        <v>459</v>
      </c>
      <c r="D634" s="158"/>
      <c r="E634" s="158"/>
      <c r="F634" s="158"/>
      <c r="G634" s="158"/>
      <c r="H634" s="158"/>
      <c r="I634" s="159">
        <v>4329.38</v>
      </c>
      <c r="J634" s="158"/>
      <c r="K634" s="159">
        <v>144558.12</v>
      </c>
    </row>
    <row r="636" spans="1:11" hidden="1" x14ac:dyDescent="0.2">
      <c r="C636" s="95" t="s">
        <v>460</v>
      </c>
      <c r="D636" s="95"/>
      <c r="E636" s="95"/>
      <c r="F636" s="95"/>
      <c r="G636" s="95"/>
      <c r="H636" s="95"/>
      <c r="I636" s="160">
        <v>37587.479999999996</v>
      </c>
      <c r="J636" s="95"/>
      <c r="K636" s="160">
        <v>230411.25</v>
      </c>
    </row>
    <row r="637" spans="1:11" hidden="1" x14ac:dyDescent="0.2">
      <c r="C637" s="161" t="s">
        <v>430</v>
      </c>
      <c r="D637" s="162"/>
      <c r="E637" s="162"/>
      <c r="F637" s="162"/>
      <c r="G637" s="162"/>
      <c r="H637" s="162"/>
      <c r="I637" s="162"/>
      <c r="J637" s="162"/>
      <c r="K637" s="162"/>
    </row>
    <row r="638" spans="1:11" hidden="1" x14ac:dyDescent="0.2">
      <c r="C638" s="163" t="s">
        <v>461</v>
      </c>
      <c r="D638" s="95"/>
      <c r="E638" s="95"/>
      <c r="F638" s="95"/>
      <c r="G638" s="95"/>
      <c r="H638" s="95"/>
      <c r="I638" s="160">
        <v>37587.479999999996</v>
      </c>
      <c r="J638" s="95"/>
      <c r="K638" s="160">
        <v>230411.25</v>
      </c>
    </row>
    <row r="639" spans="1:11" hidden="1" x14ac:dyDescent="0.2">
      <c r="C639" s="164" t="s">
        <v>462</v>
      </c>
      <c r="D639" s="95"/>
      <c r="E639" s="95"/>
      <c r="F639" s="95"/>
      <c r="G639" s="95"/>
      <c r="H639" s="95"/>
      <c r="I639" s="160">
        <v>0</v>
      </c>
      <c r="J639" s="95"/>
      <c r="K639" s="160">
        <v>0</v>
      </c>
    </row>
    <row r="640" spans="1:11" hidden="1" x14ac:dyDescent="0.2">
      <c r="C640" s="164" t="s">
        <v>463</v>
      </c>
      <c r="D640" s="95"/>
      <c r="E640" s="95"/>
      <c r="F640" s="95"/>
      <c r="G640" s="95"/>
      <c r="H640" s="95"/>
      <c r="I640" s="160">
        <v>37587.479999999996</v>
      </c>
      <c r="J640" s="95"/>
      <c r="K640" s="160">
        <v>230411.25</v>
      </c>
    </row>
    <row r="641" spans="3:11" hidden="1" x14ac:dyDescent="0.2">
      <c r="C641" s="163" t="s">
        <v>464</v>
      </c>
      <c r="D641" s="95"/>
      <c r="E641" s="95"/>
      <c r="F641" s="95"/>
      <c r="G641" s="95"/>
      <c r="H641" s="95"/>
      <c r="I641" s="160">
        <v>0</v>
      </c>
      <c r="J641" s="95"/>
      <c r="K641" s="160">
        <v>0</v>
      </c>
    </row>
    <row r="643" spans="3:11" hidden="1" x14ac:dyDescent="0.2">
      <c r="C643" s="11" t="s">
        <v>465</v>
      </c>
      <c r="D643" s="11"/>
      <c r="E643" s="11"/>
      <c r="F643" s="11"/>
      <c r="G643" s="11"/>
      <c r="H643" s="11"/>
      <c r="I643" s="140">
        <v>96653.71</v>
      </c>
      <c r="J643" s="11"/>
      <c r="K643" s="140">
        <v>1198197.82</v>
      </c>
    </row>
    <row r="644" spans="3:11" hidden="1" x14ac:dyDescent="0.2">
      <c r="C644" s="141" t="s">
        <v>466</v>
      </c>
      <c r="D644" s="139"/>
      <c r="E644" s="139"/>
      <c r="F644" s="139"/>
      <c r="G644" s="139"/>
      <c r="H644" s="139"/>
      <c r="I644" s="139"/>
      <c r="J644" s="139"/>
      <c r="K644" s="139"/>
    </row>
    <row r="645" spans="3:11" hidden="1" x14ac:dyDescent="0.2">
      <c r="C645" s="165" t="s">
        <v>467</v>
      </c>
      <c r="D645" s="11"/>
      <c r="E645" s="11"/>
      <c r="F645" s="11"/>
      <c r="G645" s="11"/>
      <c r="H645" s="11"/>
      <c r="I645" s="140">
        <v>59066.229999999996</v>
      </c>
      <c r="J645" s="11"/>
      <c r="K645" s="140">
        <v>967786.57</v>
      </c>
    </row>
    <row r="646" spans="3:11" hidden="1" x14ac:dyDescent="0.2">
      <c r="C646" s="165" t="s">
        <v>468</v>
      </c>
      <c r="D646" s="11"/>
      <c r="E646" s="11"/>
      <c r="F646" s="11"/>
      <c r="G646" s="11"/>
      <c r="H646" s="11"/>
      <c r="I646" s="140">
        <v>0</v>
      </c>
      <c r="J646" s="11"/>
      <c r="K646" s="140">
        <v>0</v>
      </c>
    </row>
    <row r="647" spans="3:11" hidden="1" x14ac:dyDescent="0.2">
      <c r="C647" s="163" t="s">
        <v>469</v>
      </c>
      <c r="D647" s="95"/>
      <c r="E647" s="95"/>
      <c r="F647" s="95"/>
      <c r="G647" s="95"/>
      <c r="H647" s="95"/>
      <c r="I647" s="160">
        <v>37587.479999999996</v>
      </c>
      <c r="J647" s="95"/>
      <c r="K647" s="160">
        <v>230411.25</v>
      </c>
    </row>
    <row r="648" spans="3:11" hidden="1" x14ac:dyDescent="0.2">
      <c r="C648" s="165" t="s">
        <v>125</v>
      </c>
      <c r="D648" s="11"/>
      <c r="E648" s="11"/>
      <c r="F648" s="11"/>
      <c r="G648" s="11"/>
      <c r="H648" s="11"/>
      <c r="I648" s="140">
        <v>0</v>
      </c>
      <c r="J648" s="11"/>
      <c r="K648" s="140">
        <v>0</v>
      </c>
    </row>
    <row r="649" spans="3:11" hidden="1" x14ac:dyDescent="0.2"/>
    <row r="650" spans="3:11" hidden="1" x14ac:dyDescent="0.2">
      <c r="C650" s="11" t="s">
        <v>470</v>
      </c>
      <c r="D650" s="11"/>
      <c r="E650" s="11"/>
      <c r="F650" s="11"/>
      <c r="G650" s="11"/>
      <c r="H650" s="11"/>
      <c r="I650" s="140">
        <v>59066.229999999996</v>
      </c>
      <c r="J650" s="11"/>
      <c r="K650" s="140">
        <v>967786.57</v>
      </c>
    </row>
    <row r="652" spans="3:11" hidden="1" x14ac:dyDescent="0.2">
      <c r="C652" s="22" t="s">
        <v>143</v>
      </c>
      <c r="D652" s="22"/>
      <c r="E652" s="22"/>
      <c r="F652" s="22"/>
      <c r="G652" s="22"/>
      <c r="H652" s="22"/>
      <c r="I652" s="166">
        <v>96653.709999999992</v>
      </c>
      <c r="J652" s="22"/>
      <c r="K652" s="166">
        <v>1198197.8199999998</v>
      </c>
    </row>
    <row r="654" spans="3:11" hidden="1" x14ac:dyDescent="0.2">
      <c r="C654" s="139" t="s">
        <v>471</v>
      </c>
      <c r="D654" s="139"/>
      <c r="E654" s="139"/>
      <c r="F654" s="139"/>
      <c r="G654" s="139"/>
      <c r="H654" s="139"/>
      <c r="I654" s="139"/>
      <c r="J654" s="139"/>
      <c r="K654" s="139"/>
    </row>
    <row r="655" spans="3:11" hidden="1" x14ac:dyDescent="0.2">
      <c r="C655" s="167" t="s">
        <v>472</v>
      </c>
      <c r="D655" s="11"/>
      <c r="E655" s="11"/>
      <c r="F655" s="11"/>
      <c r="G655" s="11"/>
      <c r="H655" s="11"/>
      <c r="I655" s="140">
        <v>78159.979999999981</v>
      </c>
      <c r="J655" s="11"/>
      <c r="K655" s="140">
        <v>600026.69999999995</v>
      </c>
    </row>
    <row r="656" spans="3:11" hidden="1" x14ac:dyDescent="0.2">
      <c r="C656" s="141" t="s">
        <v>430</v>
      </c>
      <c r="D656" s="139"/>
      <c r="E656" s="139"/>
      <c r="F656" s="139"/>
      <c r="G656" s="139"/>
      <c r="H656" s="139"/>
      <c r="I656" s="139"/>
      <c r="J656" s="139"/>
      <c r="K656" s="139"/>
    </row>
    <row r="657" spans="1:255" hidden="1" x14ac:dyDescent="0.2">
      <c r="C657" s="165" t="s">
        <v>473</v>
      </c>
      <c r="D657" s="11"/>
      <c r="E657" s="11"/>
      <c r="F657" s="11"/>
      <c r="G657" s="11"/>
      <c r="H657" s="11"/>
      <c r="I657" s="140">
        <v>0</v>
      </c>
      <c r="J657" s="11"/>
      <c r="K657" s="140">
        <v>0</v>
      </c>
    </row>
    <row r="658" spans="1:255" hidden="1" x14ac:dyDescent="0.2">
      <c r="C658" s="165" t="s">
        <v>474</v>
      </c>
      <c r="D658" s="11"/>
      <c r="E658" s="11"/>
      <c r="F658" s="11"/>
      <c r="G658" s="11"/>
      <c r="H658" s="11"/>
      <c r="I658" s="140">
        <v>78159.979999999981</v>
      </c>
      <c r="J658" s="11"/>
      <c r="K658" s="140">
        <v>600026.69999999995</v>
      </c>
    </row>
    <row r="659" spans="1:255" hidden="1" x14ac:dyDescent="0.2">
      <c r="C659" s="151" t="s">
        <v>475</v>
      </c>
      <c r="D659" s="132"/>
      <c r="E659" s="132"/>
      <c r="F659" s="132"/>
      <c r="G659" s="132"/>
      <c r="H659" s="132"/>
      <c r="I659" s="152">
        <v>39016.880000000005</v>
      </c>
      <c r="J659" s="132"/>
      <c r="K659" s="152">
        <v>355443.74</v>
      </c>
    </row>
    <row r="660" spans="1:255" hidden="1" x14ac:dyDescent="0.2">
      <c r="C660" s="163" t="s">
        <v>476</v>
      </c>
      <c r="D660" s="95"/>
      <c r="E660" s="95"/>
      <c r="F660" s="95"/>
      <c r="G660" s="95"/>
      <c r="H660" s="95"/>
      <c r="I660" s="160">
        <v>37587.479999999996</v>
      </c>
      <c r="J660" s="95"/>
      <c r="K660" s="160">
        <v>230411.25</v>
      </c>
    </row>
    <row r="661" spans="1:255" hidden="1" x14ac:dyDescent="0.2">
      <c r="C661" s="167" t="s">
        <v>477</v>
      </c>
      <c r="D661" s="11"/>
      <c r="E661" s="11"/>
      <c r="F661" s="11"/>
      <c r="G661" s="11"/>
      <c r="H661" s="140">
        <v>645.35940000000005</v>
      </c>
      <c r="I661" s="11"/>
      <c r="J661" s="11"/>
      <c r="K661" s="11"/>
    </row>
    <row r="662" spans="1:255" hidden="1" x14ac:dyDescent="0.2">
      <c r="C662" s="167" t="s">
        <v>134</v>
      </c>
      <c r="D662" s="11"/>
      <c r="E662" s="11"/>
      <c r="F662" s="11"/>
      <c r="G662" s="11"/>
      <c r="H662" s="140">
        <v>6.9577200000000001</v>
      </c>
      <c r="I662" s="11"/>
      <c r="J662" s="11"/>
      <c r="K662" s="11"/>
    </row>
    <row r="663" spans="1:255" ht="13.5" thickBot="1" x14ac:dyDescent="0.25"/>
    <row r="664" spans="1:255" x14ac:dyDescent="0.2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</row>
    <row r="665" spans="1:255" x14ac:dyDescent="0.2">
      <c r="A665" s="227" t="s">
        <v>400</v>
      </c>
      <c r="B665" s="227"/>
      <c r="C665" s="228" t="s">
        <v>490</v>
      </c>
      <c r="D665" s="228"/>
      <c r="E665" s="228"/>
      <c r="F665" s="228"/>
      <c r="G665" s="228"/>
      <c r="H665" s="228"/>
      <c r="I665" s="228"/>
      <c r="J665" s="228"/>
      <c r="K665" s="228"/>
      <c r="BX665" s="46" t="s">
        <v>490</v>
      </c>
      <c r="IU665" s="20"/>
    </row>
    <row r="666" spans="1:255" ht="13.5" thickBot="1" x14ac:dyDescent="0.25"/>
    <row r="667" spans="1:255" ht="59.25" x14ac:dyDescent="0.2">
      <c r="A667" s="47">
        <v>20</v>
      </c>
      <c r="B667" s="55" t="s">
        <v>78</v>
      </c>
      <c r="C667" s="48" t="s">
        <v>425</v>
      </c>
      <c r="D667" s="49" t="s">
        <v>80</v>
      </c>
      <c r="E667" s="50">
        <v>0.04</v>
      </c>
      <c r="F667" s="51">
        <v>1898.04</v>
      </c>
      <c r="G667" s="56" t="s">
        <v>6</v>
      </c>
      <c r="H667" s="51"/>
      <c r="I667" s="52">
        <v>171.76000000000002</v>
      </c>
      <c r="J667" s="53"/>
      <c r="K667" s="54">
        <v>5636.06</v>
      </c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0"/>
      <c r="CO667" s="20"/>
      <c r="CP667" s="20"/>
      <c r="CQ667" s="20"/>
      <c r="CR667" s="20"/>
      <c r="CS667" s="20"/>
      <c r="CT667" s="20"/>
      <c r="CU667" s="20"/>
      <c r="CV667" s="20"/>
      <c r="CW667" s="20"/>
      <c r="CX667" s="20"/>
      <c r="CY667" s="20"/>
      <c r="CZ667" s="20"/>
      <c r="DA667" s="20"/>
      <c r="DB667" s="20"/>
      <c r="DC667" s="20"/>
      <c r="DD667" s="20"/>
      <c r="DE667" s="20"/>
      <c r="DF667" s="20"/>
      <c r="DG667" s="20"/>
      <c r="DH667" s="20"/>
      <c r="DI667" s="20"/>
      <c r="DJ667" s="20"/>
      <c r="DK667" s="20"/>
      <c r="DL667" s="20"/>
      <c r="DM667" s="20"/>
      <c r="DN667" s="20"/>
      <c r="DO667" s="20"/>
      <c r="DP667" s="20"/>
      <c r="DQ667" s="20"/>
      <c r="DR667" s="20"/>
      <c r="DS667" s="20"/>
      <c r="DT667" s="20"/>
      <c r="DU667" s="20"/>
      <c r="DV667" s="20"/>
      <c r="DW667" s="20"/>
      <c r="DX667" s="20"/>
      <c r="DY667" s="20"/>
      <c r="DZ667" s="20"/>
      <c r="EA667" s="20"/>
      <c r="EB667" s="20"/>
      <c r="EC667" s="20"/>
      <c r="ED667" s="20"/>
      <c r="EE667" s="20"/>
      <c r="EF667" s="20"/>
      <c r="EG667" s="20"/>
      <c r="EH667" s="20"/>
      <c r="EI667" s="20"/>
      <c r="EJ667" s="20"/>
      <c r="EK667" s="20"/>
      <c r="EL667" s="20"/>
      <c r="EM667" s="20"/>
      <c r="EN667" s="20"/>
      <c r="EO667" s="20"/>
      <c r="EP667" s="20"/>
      <c r="EQ667" s="20"/>
      <c r="ER667" s="20"/>
      <c r="ES667" s="20"/>
      <c r="ET667" s="20"/>
      <c r="EU667" s="20"/>
      <c r="EV667" s="20"/>
      <c r="EW667" s="20"/>
      <c r="EX667" s="20"/>
      <c r="EY667" s="20"/>
      <c r="EZ667" s="20"/>
      <c r="FA667" s="20"/>
      <c r="FB667" s="20"/>
      <c r="FC667" s="20"/>
      <c r="FD667" s="20"/>
      <c r="FE667" s="20"/>
      <c r="FF667" s="20"/>
      <c r="FG667" s="20"/>
      <c r="FH667" s="20"/>
      <c r="FI667" s="20"/>
      <c r="FJ667" s="20"/>
      <c r="FK667" s="20"/>
      <c r="FL667" s="20"/>
      <c r="FM667" s="20"/>
      <c r="FN667" s="20"/>
      <c r="FO667" s="20"/>
      <c r="FP667" s="20"/>
      <c r="FQ667" s="20"/>
      <c r="FR667" s="20"/>
      <c r="FS667" s="20"/>
      <c r="FT667" s="20"/>
      <c r="FU667" s="20"/>
      <c r="FV667" s="20"/>
      <c r="FW667" s="20"/>
      <c r="FX667" s="20"/>
      <c r="FY667" s="20"/>
      <c r="FZ667" s="20"/>
      <c r="GA667" s="20"/>
      <c r="GB667" s="20"/>
      <c r="GC667" s="20"/>
      <c r="GD667" s="20"/>
      <c r="GE667" s="20"/>
      <c r="GF667" s="20"/>
      <c r="GG667" s="20"/>
      <c r="GH667" s="20"/>
      <c r="GI667" s="20"/>
      <c r="GJ667" s="20"/>
      <c r="GK667" s="20"/>
      <c r="GL667" s="20"/>
      <c r="GM667" s="20"/>
      <c r="GN667" s="20"/>
      <c r="GO667" s="20"/>
      <c r="GP667" s="20"/>
      <c r="GQ667" s="20"/>
      <c r="GR667" s="20"/>
      <c r="GS667" s="20"/>
      <c r="GT667" s="20"/>
      <c r="GU667" s="20"/>
      <c r="GV667" s="20"/>
      <c r="GW667" s="20"/>
      <c r="GX667" s="20"/>
      <c r="GY667" s="20"/>
      <c r="GZ667" s="20"/>
      <c r="HA667" s="20"/>
      <c r="HB667" s="20"/>
      <c r="HC667" s="20"/>
      <c r="HD667" s="20"/>
      <c r="HE667" s="20"/>
      <c r="HF667" s="20"/>
      <c r="HG667" s="20"/>
      <c r="HH667" s="20"/>
      <c r="HI667" s="20"/>
      <c r="HJ667" s="20"/>
      <c r="HK667" s="20"/>
      <c r="HL667" s="20"/>
      <c r="HM667" s="20"/>
      <c r="HN667" s="20"/>
      <c r="HO667" s="20"/>
      <c r="HP667" s="20"/>
      <c r="HQ667" s="20"/>
      <c r="HR667" s="20"/>
      <c r="HS667" s="20"/>
      <c r="HT667" s="20"/>
      <c r="HU667" s="20"/>
      <c r="HV667" s="20"/>
      <c r="HW667" s="20"/>
      <c r="HX667" s="20"/>
      <c r="HY667" s="20"/>
      <c r="HZ667" s="20"/>
      <c r="IA667" s="20"/>
      <c r="IB667" s="20"/>
      <c r="IC667" s="20"/>
      <c r="ID667" s="20"/>
      <c r="IE667" s="20"/>
      <c r="IF667" s="20"/>
      <c r="IG667" s="20"/>
      <c r="IH667" s="20"/>
      <c r="II667" s="20"/>
      <c r="IJ667" s="20"/>
      <c r="IK667" s="20"/>
      <c r="IL667" s="20"/>
      <c r="IM667" s="20"/>
      <c r="IN667" s="20"/>
      <c r="IO667" s="20"/>
      <c r="IP667" s="20"/>
      <c r="IQ667" s="20"/>
      <c r="IR667" s="20"/>
      <c r="IS667" s="20"/>
      <c r="IT667" s="20"/>
      <c r="IU667" s="20"/>
    </row>
    <row r="668" spans="1:255" x14ac:dyDescent="0.2">
      <c r="A668" s="60"/>
      <c r="B668" s="61"/>
      <c r="C668" s="61" t="s">
        <v>405</v>
      </c>
      <c r="D668" s="62"/>
      <c r="E668" s="63"/>
      <c r="F668" s="64">
        <v>1345.96</v>
      </c>
      <c r="G668" s="65" t="s">
        <v>26</v>
      </c>
      <c r="H668" s="64">
        <v>1413.26</v>
      </c>
      <c r="I668" s="64">
        <v>56.53</v>
      </c>
      <c r="J668" s="66">
        <v>33.39</v>
      </c>
      <c r="K668" s="67">
        <v>1887.55</v>
      </c>
      <c r="O668" s="20"/>
      <c r="P668" s="20"/>
      <c r="Q668" s="20"/>
      <c r="R668" s="20"/>
      <c r="S668" s="20"/>
      <c r="T668" s="20">
        <v>56.53</v>
      </c>
      <c r="U668" s="20">
        <v>1887.55</v>
      </c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0"/>
      <c r="CO668" s="20"/>
      <c r="CP668" s="20"/>
      <c r="CQ668" s="20"/>
      <c r="CR668" s="20"/>
      <c r="CS668" s="20"/>
      <c r="CT668" s="20"/>
      <c r="CU668" s="20"/>
      <c r="CV668" s="20">
        <v>1</v>
      </c>
      <c r="CW668" s="20"/>
      <c r="CX668" s="20"/>
      <c r="CY668" s="20"/>
      <c r="CZ668" s="20"/>
      <c r="DA668" s="20"/>
      <c r="DB668" s="20"/>
      <c r="DC668" s="20"/>
      <c r="DD668" s="20"/>
      <c r="DE668" s="20"/>
      <c r="DF668" s="20"/>
      <c r="DG668" s="20">
        <v>1887.55</v>
      </c>
      <c r="DH668" s="20">
        <v>1</v>
      </c>
      <c r="DI668" s="20"/>
      <c r="DJ668" s="20"/>
      <c r="DK668" s="20"/>
      <c r="DL668" s="20"/>
      <c r="DM668" s="20"/>
      <c r="DN668" s="20"/>
      <c r="DO668" s="20"/>
      <c r="DP668" s="20"/>
      <c r="DQ668" s="20">
        <v>56.53</v>
      </c>
      <c r="DR668" s="20"/>
      <c r="DS668" s="20">
        <v>1887.55</v>
      </c>
      <c r="DT668" s="20"/>
      <c r="DU668" s="20"/>
      <c r="DV668" s="20"/>
      <c r="DW668" s="20"/>
      <c r="DX668" s="20"/>
      <c r="DY668" s="20"/>
      <c r="DZ668" s="20"/>
      <c r="EA668" s="20"/>
      <c r="EB668" s="20"/>
      <c r="EC668" s="20"/>
      <c r="ED668" s="20"/>
      <c r="EE668" s="20"/>
      <c r="EF668" s="20"/>
      <c r="EG668" s="20"/>
      <c r="EH668" s="20"/>
      <c r="EI668" s="20"/>
      <c r="EJ668" s="20"/>
      <c r="EK668" s="20"/>
      <c r="EL668" s="20"/>
      <c r="EM668" s="20"/>
      <c r="EN668" s="20"/>
      <c r="EO668" s="20"/>
      <c r="EP668" s="20"/>
      <c r="EQ668" s="20"/>
      <c r="ER668" s="20"/>
      <c r="ES668" s="20"/>
      <c r="ET668" s="20"/>
      <c r="EU668" s="20"/>
      <c r="EV668" s="20"/>
      <c r="EW668" s="20"/>
      <c r="EX668" s="20"/>
      <c r="EY668" s="20"/>
      <c r="EZ668" s="20"/>
      <c r="FA668" s="20"/>
      <c r="FB668" s="20"/>
      <c r="FC668" s="20"/>
      <c r="FD668" s="20"/>
      <c r="FE668" s="20"/>
      <c r="FF668" s="20"/>
      <c r="FG668" s="20"/>
      <c r="FH668" s="20"/>
      <c r="FI668" s="20"/>
      <c r="FJ668" s="20"/>
      <c r="FK668" s="20"/>
      <c r="FL668" s="20"/>
      <c r="FM668" s="20"/>
      <c r="FN668" s="20"/>
      <c r="FO668" s="20"/>
      <c r="FP668" s="20"/>
      <c r="FQ668" s="20"/>
      <c r="FR668" s="20"/>
      <c r="FS668" s="20"/>
      <c r="FT668" s="20"/>
      <c r="FU668" s="20"/>
      <c r="FV668" s="20"/>
      <c r="FW668" s="20"/>
      <c r="FX668" s="20"/>
      <c r="FY668" s="20"/>
      <c r="FZ668" s="20"/>
      <c r="GA668" s="20"/>
      <c r="GB668" s="20"/>
      <c r="GC668" s="20"/>
      <c r="GD668" s="20"/>
      <c r="GE668" s="20"/>
      <c r="GF668" s="20"/>
      <c r="GG668" s="20"/>
      <c r="GH668" s="20"/>
      <c r="GI668" s="20"/>
      <c r="GJ668" s="20">
        <v>56.53</v>
      </c>
      <c r="GK668" s="20">
        <v>56.53</v>
      </c>
      <c r="GL668" s="20"/>
      <c r="GM668" s="20"/>
      <c r="GN668" s="20"/>
      <c r="GO668" s="20"/>
      <c r="GP668" s="20"/>
      <c r="GQ668" s="20"/>
      <c r="GR668" s="20"/>
      <c r="GS668" s="20"/>
      <c r="GT668" s="20"/>
      <c r="GU668" s="20"/>
      <c r="GV668" s="20"/>
      <c r="GW668" s="20"/>
      <c r="GX668" s="20"/>
      <c r="GY668" s="20"/>
      <c r="GZ668" s="20"/>
      <c r="HA668" s="20"/>
      <c r="HB668" s="20">
        <v>56.53</v>
      </c>
      <c r="HC668" s="20"/>
      <c r="HD668" s="20"/>
      <c r="HE668" s="20"/>
      <c r="HF668" s="20">
        <v>56.53</v>
      </c>
      <c r="HG668" s="20"/>
      <c r="HH668" s="20"/>
      <c r="HI668" s="20"/>
      <c r="HJ668" s="20"/>
      <c r="HK668" s="20"/>
      <c r="HL668" s="20">
        <v>56.53</v>
      </c>
      <c r="HM668" s="20"/>
      <c r="HN668" s="20">
        <v>56.53</v>
      </c>
      <c r="HO668" s="20"/>
      <c r="HP668" s="20"/>
      <c r="HQ668" s="20"/>
      <c r="HR668" s="20"/>
      <c r="HS668" s="20"/>
      <c r="HT668" s="20"/>
      <c r="HU668" s="20"/>
      <c r="HV668" s="20"/>
      <c r="HW668" s="20"/>
      <c r="HX668" s="20">
        <v>56.53</v>
      </c>
      <c r="HY668" s="20"/>
      <c r="HZ668" s="20"/>
      <c r="IA668" s="20"/>
      <c r="IB668" s="20"/>
      <c r="IC668" s="20"/>
      <c r="ID668" s="20"/>
      <c r="IE668" s="20"/>
      <c r="IF668" s="20"/>
      <c r="IG668" s="20"/>
      <c r="IH668" s="20"/>
      <c r="II668" s="20"/>
      <c r="IJ668" s="20"/>
      <c r="IK668" s="20"/>
      <c r="IL668" s="20"/>
      <c r="IM668" s="20"/>
      <c r="IN668" s="20"/>
      <c r="IO668" s="20"/>
      <c r="IP668" s="20"/>
      <c r="IQ668" s="20"/>
      <c r="IR668" s="20"/>
      <c r="IS668" s="20"/>
      <c r="IT668" s="20"/>
      <c r="IU668" s="20"/>
    </row>
    <row r="669" spans="1:255" x14ac:dyDescent="0.2">
      <c r="A669" s="71"/>
      <c r="B669" s="72"/>
      <c r="C669" s="72" t="s">
        <v>406</v>
      </c>
      <c r="D669" s="73"/>
      <c r="E669" s="74"/>
      <c r="F669" s="75">
        <v>117.43</v>
      </c>
      <c r="G669" s="76" t="s">
        <v>26</v>
      </c>
      <c r="H669" s="75">
        <v>123.3</v>
      </c>
      <c r="I669" s="75">
        <v>4.93</v>
      </c>
      <c r="J669" s="77">
        <v>13.26</v>
      </c>
      <c r="K669" s="78">
        <v>65.400000000000006</v>
      </c>
      <c r="O669" s="20"/>
      <c r="P669" s="20"/>
      <c r="Q669" s="20"/>
      <c r="R669" s="20"/>
      <c r="S669" s="20"/>
      <c r="T669" s="20">
        <v>4.93</v>
      </c>
      <c r="U669" s="20">
        <v>65.400000000000006</v>
      </c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0"/>
      <c r="CO669" s="20"/>
      <c r="CP669" s="20"/>
      <c r="CQ669" s="20"/>
      <c r="CR669" s="20"/>
      <c r="CS669" s="20"/>
      <c r="CT669" s="20"/>
      <c r="CU669" s="20"/>
      <c r="CV669" s="20">
        <v>1</v>
      </c>
      <c r="CW669" s="20"/>
      <c r="CX669" s="20"/>
      <c r="CY669" s="20"/>
      <c r="CZ669" s="20"/>
      <c r="DA669" s="20"/>
      <c r="DB669" s="20"/>
      <c r="DC669" s="20"/>
      <c r="DD669" s="20"/>
      <c r="DE669" s="20"/>
      <c r="DF669" s="20"/>
      <c r="DG669" s="20"/>
      <c r="DH669" s="20"/>
      <c r="DI669" s="20"/>
      <c r="DJ669" s="20"/>
      <c r="DK669" s="20"/>
      <c r="DL669" s="20"/>
      <c r="DM669" s="20"/>
      <c r="DN669" s="20"/>
      <c r="DO669" s="20"/>
      <c r="DP669" s="20"/>
      <c r="DQ669" s="20">
        <v>4.93</v>
      </c>
      <c r="DR669" s="20"/>
      <c r="DS669" s="20">
        <v>65.400000000000006</v>
      </c>
      <c r="DT669" s="20"/>
      <c r="DU669" s="20"/>
      <c r="DV669" s="20"/>
      <c r="DW669" s="20"/>
      <c r="DX669" s="20"/>
      <c r="DY669" s="20"/>
      <c r="DZ669" s="20"/>
      <c r="EA669" s="20"/>
      <c r="EB669" s="20"/>
      <c r="EC669" s="20"/>
      <c r="ED669" s="20"/>
      <c r="EE669" s="20"/>
      <c r="EF669" s="20"/>
      <c r="EG669" s="20"/>
      <c r="EH669" s="20"/>
      <c r="EI669" s="20"/>
      <c r="EJ669" s="20"/>
      <c r="EK669" s="20"/>
      <c r="EL669" s="20"/>
      <c r="EM669" s="20"/>
      <c r="EN669" s="20"/>
      <c r="EO669" s="20"/>
      <c r="EP669" s="20"/>
      <c r="EQ669" s="20"/>
      <c r="ER669" s="20"/>
      <c r="ES669" s="20"/>
      <c r="ET669" s="20"/>
      <c r="EU669" s="20"/>
      <c r="EV669" s="20"/>
      <c r="EW669" s="20"/>
      <c r="EX669" s="20"/>
      <c r="EY669" s="20"/>
      <c r="EZ669" s="20"/>
      <c r="FA669" s="20"/>
      <c r="FB669" s="20"/>
      <c r="FC669" s="20"/>
      <c r="FD669" s="20"/>
      <c r="FE669" s="20"/>
      <c r="FF669" s="20"/>
      <c r="FG669" s="20"/>
      <c r="FH669" s="20"/>
      <c r="FI669" s="20"/>
      <c r="FJ669" s="20"/>
      <c r="FK669" s="20"/>
      <c r="FL669" s="20"/>
      <c r="FM669" s="20"/>
      <c r="FN669" s="20"/>
      <c r="FO669" s="20"/>
      <c r="FP669" s="20"/>
      <c r="FQ669" s="20"/>
      <c r="FR669" s="20"/>
      <c r="FS669" s="20"/>
      <c r="FT669" s="20"/>
      <c r="FU669" s="20"/>
      <c r="FV669" s="20"/>
      <c r="FW669" s="20"/>
      <c r="FX669" s="20"/>
      <c r="FY669" s="20"/>
      <c r="FZ669" s="20"/>
      <c r="GA669" s="20"/>
      <c r="GB669" s="20"/>
      <c r="GC669" s="20"/>
      <c r="GD669" s="20"/>
      <c r="GE669" s="20"/>
      <c r="GF669" s="20"/>
      <c r="GG669" s="20"/>
      <c r="GH669" s="20"/>
      <c r="GI669" s="20"/>
      <c r="GJ669" s="20">
        <v>4.93</v>
      </c>
      <c r="GK669" s="20"/>
      <c r="GL669" s="20">
        <v>4.93</v>
      </c>
      <c r="GM669" s="20"/>
      <c r="GN669" s="20"/>
      <c r="GO669" s="20"/>
      <c r="GP669" s="20"/>
      <c r="GQ669" s="20"/>
      <c r="GR669" s="20"/>
      <c r="GS669" s="20"/>
      <c r="GT669" s="20"/>
      <c r="GU669" s="20"/>
      <c r="GV669" s="20"/>
      <c r="GW669" s="20"/>
      <c r="GX669" s="20"/>
      <c r="GY669" s="20"/>
      <c r="GZ669" s="20"/>
      <c r="HA669" s="20"/>
      <c r="HB669" s="20">
        <v>4.93</v>
      </c>
      <c r="HC669" s="20"/>
      <c r="HD669" s="20"/>
      <c r="HE669" s="20"/>
      <c r="HF669" s="20">
        <v>4.93</v>
      </c>
      <c r="HG669" s="20"/>
      <c r="HH669" s="20"/>
      <c r="HI669" s="20"/>
      <c r="HJ669" s="20"/>
      <c r="HK669" s="20"/>
      <c r="HL669" s="20">
        <v>4.93</v>
      </c>
      <c r="HM669" s="20"/>
      <c r="HN669" s="20">
        <v>4.93</v>
      </c>
      <c r="HO669" s="20"/>
      <c r="HP669" s="20"/>
      <c r="HQ669" s="20"/>
      <c r="HR669" s="20"/>
      <c r="HS669" s="20"/>
      <c r="HT669" s="20"/>
      <c r="HU669" s="20"/>
      <c r="HV669" s="20"/>
      <c r="HW669" s="20"/>
      <c r="HX669" s="20"/>
      <c r="HY669" s="20"/>
      <c r="HZ669" s="20"/>
      <c r="IA669" s="20"/>
      <c r="IB669" s="20"/>
      <c r="IC669" s="20"/>
      <c r="ID669" s="20"/>
      <c r="IE669" s="20"/>
      <c r="IF669" s="20"/>
      <c r="IG669" s="20"/>
      <c r="IH669" s="20"/>
      <c r="II669" s="20"/>
      <c r="IJ669" s="20"/>
      <c r="IK669" s="20"/>
      <c r="IL669" s="20"/>
      <c r="IM669" s="20"/>
      <c r="IN669" s="20"/>
      <c r="IO669" s="20"/>
      <c r="IP669" s="20"/>
      <c r="IQ669" s="20"/>
      <c r="IR669" s="20"/>
      <c r="IS669" s="20"/>
      <c r="IT669" s="20"/>
      <c r="IU669" s="20"/>
    </row>
    <row r="670" spans="1:255" x14ac:dyDescent="0.2">
      <c r="A670" s="71"/>
      <c r="B670" s="72"/>
      <c r="C670" s="72" t="s">
        <v>407</v>
      </c>
      <c r="D670" s="73"/>
      <c r="E670" s="74"/>
      <c r="F670" s="75">
        <v>14.83</v>
      </c>
      <c r="G670" s="76" t="s">
        <v>26</v>
      </c>
      <c r="H670" s="75">
        <v>15.57</v>
      </c>
      <c r="I670" s="75">
        <v>0.62</v>
      </c>
      <c r="J670" s="77">
        <v>33.39</v>
      </c>
      <c r="K670" s="78">
        <v>20.8</v>
      </c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0"/>
      <c r="CO670" s="20"/>
      <c r="CP670" s="20"/>
      <c r="CQ670" s="20"/>
      <c r="CR670" s="20"/>
      <c r="CS670" s="20"/>
      <c r="CT670" s="20"/>
      <c r="CU670" s="20"/>
      <c r="CV670" s="20"/>
      <c r="CW670" s="20"/>
      <c r="CX670" s="20"/>
      <c r="CY670" s="20"/>
      <c r="CZ670" s="20"/>
      <c r="DA670" s="20"/>
      <c r="DB670" s="20"/>
      <c r="DC670" s="20"/>
      <c r="DD670" s="20"/>
      <c r="DE670" s="20"/>
      <c r="DF670" s="20"/>
      <c r="DG670" s="20"/>
      <c r="DH670" s="20"/>
      <c r="DI670" s="20"/>
      <c r="DJ670" s="20"/>
      <c r="DK670" s="20"/>
      <c r="DL670" s="20"/>
      <c r="DM670" s="20"/>
      <c r="DN670" s="20"/>
      <c r="DO670" s="20"/>
      <c r="DP670" s="20"/>
      <c r="DQ670" s="20"/>
      <c r="DR670" s="20"/>
      <c r="DS670" s="20"/>
      <c r="DT670" s="20"/>
      <c r="DU670" s="20"/>
      <c r="DV670" s="20"/>
      <c r="DW670" s="20"/>
      <c r="DX670" s="20"/>
      <c r="DY670" s="20"/>
      <c r="DZ670" s="20"/>
      <c r="EA670" s="20"/>
      <c r="EB670" s="20"/>
      <c r="EC670" s="20"/>
      <c r="ED670" s="20"/>
      <c r="EE670" s="20"/>
      <c r="EF670" s="20"/>
      <c r="EG670" s="20"/>
      <c r="EH670" s="20"/>
      <c r="EI670" s="20"/>
      <c r="EJ670" s="20"/>
      <c r="EK670" s="20"/>
      <c r="EL670" s="20"/>
      <c r="EM670" s="20"/>
      <c r="EN670" s="20"/>
      <c r="EO670" s="20"/>
      <c r="EP670" s="20"/>
      <c r="EQ670" s="20"/>
      <c r="ER670" s="20"/>
      <c r="ES670" s="20"/>
      <c r="ET670" s="20"/>
      <c r="EU670" s="20"/>
      <c r="EV670" s="20"/>
      <c r="EW670" s="20"/>
      <c r="EX670" s="20"/>
      <c r="EY670" s="20"/>
      <c r="EZ670" s="20"/>
      <c r="FA670" s="20"/>
      <c r="FB670" s="20"/>
      <c r="FC670" s="20"/>
      <c r="FD670" s="20"/>
      <c r="FE670" s="20"/>
      <c r="FF670" s="20"/>
      <c r="FG670" s="20"/>
      <c r="FH670" s="20"/>
      <c r="FI670" s="20"/>
      <c r="FJ670" s="20"/>
      <c r="FK670" s="20"/>
      <c r="FL670" s="20"/>
      <c r="FM670" s="20"/>
      <c r="FN670" s="20"/>
      <c r="FO670" s="20"/>
      <c r="FP670" s="20"/>
      <c r="FQ670" s="20"/>
      <c r="FR670" s="20"/>
      <c r="FS670" s="20"/>
      <c r="FT670" s="20"/>
      <c r="FU670" s="20"/>
      <c r="FV670" s="20"/>
      <c r="FW670" s="20"/>
      <c r="FX670" s="20"/>
      <c r="FY670" s="20"/>
      <c r="FZ670" s="20"/>
      <c r="GA670" s="20"/>
      <c r="GB670" s="20"/>
      <c r="GC670" s="20"/>
      <c r="GD670" s="20"/>
      <c r="GE670" s="20"/>
      <c r="GF670" s="20"/>
      <c r="GG670" s="20"/>
      <c r="GH670" s="20"/>
      <c r="GI670" s="20"/>
      <c r="GJ670" s="20"/>
      <c r="GK670" s="20"/>
      <c r="GL670" s="20"/>
      <c r="GM670" s="20">
        <v>0.62</v>
      </c>
      <c r="GN670" s="20"/>
      <c r="GO670" s="20"/>
      <c r="GP670" s="20"/>
      <c r="GQ670" s="20"/>
      <c r="GR670" s="20"/>
      <c r="GS670" s="20"/>
      <c r="GT670" s="20"/>
      <c r="GU670" s="20"/>
      <c r="GV670" s="20"/>
      <c r="GW670" s="20"/>
      <c r="GX670" s="20"/>
      <c r="GY670" s="20"/>
      <c r="GZ670" s="20"/>
      <c r="HA670" s="20"/>
      <c r="HB670" s="20"/>
      <c r="HC670" s="20"/>
      <c r="HD670" s="20"/>
      <c r="HE670" s="20"/>
      <c r="HF670" s="20"/>
      <c r="HG670" s="20"/>
      <c r="HH670" s="20"/>
      <c r="HI670" s="20"/>
      <c r="HJ670" s="20"/>
      <c r="HK670" s="20"/>
      <c r="HL670" s="20"/>
      <c r="HM670" s="20"/>
      <c r="HN670" s="20"/>
      <c r="HO670" s="20"/>
      <c r="HP670" s="20"/>
      <c r="HQ670" s="20"/>
      <c r="HR670" s="20"/>
      <c r="HS670" s="20"/>
      <c r="HT670" s="20"/>
      <c r="HU670" s="20"/>
      <c r="HV670" s="20"/>
      <c r="HW670" s="20"/>
      <c r="HX670" s="20">
        <v>0.62</v>
      </c>
      <c r="HY670" s="20"/>
      <c r="HZ670" s="20"/>
      <c r="IA670" s="20"/>
      <c r="IB670" s="20"/>
      <c r="IC670" s="20"/>
      <c r="ID670" s="20"/>
      <c r="IE670" s="20"/>
      <c r="IF670" s="20"/>
      <c r="IG670" s="20"/>
      <c r="IH670" s="20"/>
      <c r="II670" s="20"/>
      <c r="IJ670" s="20"/>
      <c r="IK670" s="20"/>
      <c r="IL670" s="20"/>
      <c r="IM670" s="20"/>
      <c r="IN670" s="20"/>
      <c r="IO670" s="20"/>
      <c r="IP670" s="20"/>
      <c r="IQ670" s="20"/>
      <c r="IR670" s="20"/>
      <c r="IS670" s="20"/>
      <c r="IT670" s="20"/>
      <c r="IU670" s="20"/>
    </row>
    <row r="671" spans="1:255" x14ac:dyDescent="0.2">
      <c r="A671" s="71"/>
      <c r="B671" s="72"/>
      <c r="C671" s="72" t="s">
        <v>408</v>
      </c>
      <c r="D671" s="73"/>
      <c r="E671" s="74"/>
      <c r="F671" s="75">
        <v>434.65</v>
      </c>
      <c r="G671" s="76"/>
      <c r="H671" s="75">
        <v>434.65</v>
      </c>
      <c r="I671" s="75">
        <v>17.39</v>
      </c>
      <c r="J671" s="77">
        <v>9.11</v>
      </c>
      <c r="K671" s="78">
        <v>158.38999999999999</v>
      </c>
      <c r="O671" s="20"/>
      <c r="P671" s="20"/>
      <c r="Q671" s="20"/>
      <c r="R671" s="20"/>
      <c r="S671" s="20"/>
      <c r="T671" s="20">
        <v>17.39</v>
      </c>
      <c r="U671" s="20">
        <v>158.38999999999999</v>
      </c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0"/>
      <c r="CO671" s="20"/>
      <c r="CP671" s="20"/>
      <c r="CQ671" s="20"/>
      <c r="CR671" s="20"/>
      <c r="CS671" s="20"/>
      <c r="CT671" s="20"/>
      <c r="CU671" s="20"/>
      <c r="CV671" s="20">
        <v>1</v>
      </c>
      <c r="CW671" s="20"/>
      <c r="CX671" s="20"/>
      <c r="CY671" s="20"/>
      <c r="CZ671" s="20"/>
      <c r="DA671" s="20"/>
      <c r="DB671" s="20"/>
      <c r="DC671" s="20"/>
      <c r="DD671" s="20"/>
      <c r="DE671" s="20"/>
      <c r="DF671" s="20"/>
      <c r="DG671" s="20"/>
      <c r="DH671" s="20"/>
      <c r="DI671" s="20"/>
      <c r="DJ671" s="20"/>
      <c r="DK671" s="20">
        <v>17.39</v>
      </c>
      <c r="DL671" s="20"/>
      <c r="DM671" s="20">
        <v>158.38999999999999</v>
      </c>
      <c r="DN671" s="20"/>
      <c r="DO671" s="20"/>
      <c r="DP671" s="20"/>
      <c r="DQ671" s="20"/>
      <c r="DR671" s="20"/>
      <c r="DS671" s="20"/>
      <c r="DT671" s="20"/>
      <c r="DU671" s="20"/>
      <c r="DV671" s="20"/>
      <c r="DW671" s="20"/>
      <c r="DX671" s="20"/>
      <c r="DY671" s="20"/>
      <c r="DZ671" s="20"/>
      <c r="EA671" s="20"/>
      <c r="EB671" s="20"/>
      <c r="EC671" s="20"/>
      <c r="ED671" s="20"/>
      <c r="EE671" s="20"/>
      <c r="EF671" s="20"/>
      <c r="EG671" s="20"/>
      <c r="EH671" s="20"/>
      <c r="EI671" s="20"/>
      <c r="EJ671" s="20"/>
      <c r="EK671" s="20"/>
      <c r="EL671" s="20"/>
      <c r="EM671" s="20"/>
      <c r="EN671" s="20"/>
      <c r="EO671" s="20"/>
      <c r="EP671" s="20"/>
      <c r="EQ671" s="20"/>
      <c r="ER671" s="20"/>
      <c r="ES671" s="20"/>
      <c r="ET671" s="20"/>
      <c r="EU671" s="20"/>
      <c r="EV671" s="20"/>
      <c r="EW671" s="20"/>
      <c r="EX671" s="20"/>
      <c r="EY671" s="20"/>
      <c r="EZ671" s="20"/>
      <c r="FA671" s="20"/>
      <c r="FB671" s="20"/>
      <c r="FC671" s="20"/>
      <c r="FD671" s="20"/>
      <c r="FE671" s="20"/>
      <c r="FF671" s="20"/>
      <c r="FG671" s="20"/>
      <c r="FH671" s="20"/>
      <c r="FI671" s="20"/>
      <c r="FJ671" s="20"/>
      <c r="FK671" s="20"/>
      <c r="FL671" s="20"/>
      <c r="FM671" s="20"/>
      <c r="FN671" s="20"/>
      <c r="FO671" s="20"/>
      <c r="FP671" s="20"/>
      <c r="FQ671" s="20"/>
      <c r="FR671" s="20"/>
      <c r="FS671" s="20"/>
      <c r="FT671" s="20"/>
      <c r="FU671" s="20"/>
      <c r="FV671" s="20"/>
      <c r="FW671" s="20"/>
      <c r="FX671" s="20"/>
      <c r="FY671" s="20"/>
      <c r="FZ671" s="20"/>
      <c r="GA671" s="20"/>
      <c r="GB671" s="20"/>
      <c r="GC671" s="20"/>
      <c r="GD671" s="20"/>
      <c r="GE671" s="20"/>
      <c r="GF671" s="20"/>
      <c r="GG671" s="20"/>
      <c r="GH671" s="20"/>
      <c r="GI671" s="20"/>
      <c r="GJ671" s="20">
        <v>17.39</v>
      </c>
      <c r="GK671" s="20"/>
      <c r="GL671" s="20"/>
      <c r="GM671" s="20"/>
      <c r="GN671" s="20">
        <v>17.39</v>
      </c>
      <c r="GO671" s="20"/>
      <c r="GP671" s="20">
        <v>17.39</v>
      </c>
      <c r="GQ671" s="20">
        <v>17.39</v>
      </c>
      <c r="GR671" s="20"/>
      <c r="GS671" s="20">
        <v>17.39</v>
      </c>
      <c r="GT671" s="20"/>
      <c r="GU671" s="20"/>
      <c r="GV671" s="20"/>
      <c r="GW671" s="20">
        <v>0</v>
      </c>
      <c r="GX671" s="20">
        <v>0</v>
      </c>
      <c r="GY671" s="20"/>
      <c r="GZ671" s="20"/>
      <c r="HA671" s="20"/>
      <c r="HB671" s="20">
        <v>17.39</v>
      </c>
      <c r="HC671" s="20"/>
      <c r="HD671" s="20"/>
      <c r="HE671" s="20"/>
      <c r="HF671" s="20">
        <v>17.39</v>
      </c>
      <c r="HG671" s="20"/>
      <c r="HH671" s="20"/>
      <c r="HI671" s="20"/>
      <c r="HJ671" s="20"/>
      <c r="HK671" s="20"/>
      <c r="HL671" s="20">
        <v>17.39</v>
      </c>
      <c r="HM671" s="20"/>
      <c r="HN671" s="20">
        <v>17.39</v>
      </c>
      <c r="HO671" s="20"/>
      <c r="HP671" s="20"/>
      <c r="HQ671" s="20"/>
      <c r="HR671" s="20"/>
      <c r="HS671" s="20"/>
      <c r="HT671" s="20"/>
      <c r="HU671" s="20"/>
      <c r="HV671" s="20"/>
      <c r="HW671" s="20"/>
      <c r="HX671" s="20"/>
      <c r="HY671" s="20"/>
      <c r="HZ671" s="20"/>
      <c r="IA671" s="20"/>
      <c r="IB671" s="20"/>
      <c r="IC671" s="20"/>
      <c r="ID671" s="20"/>
      <c r="IE671" s="20"/>
      <c r="IF671" s="20"/>
      <c r="IG671" s="20"/>
      <c r="IH671" s="20"/>
      <c r="II671" s="20"/>
      <c r="IJ671" s="20"/>
      <c r="IK671" s="20"/>
      <c r="IL671" s="20"/>
      <c r="IM671" s="20"/>
      <c r="IN671" s="20"/>
      <c r="IO671" s="20"/>
      <c r="IP671" s="20"/>
      <c r="IQ671" s="20"/>
      <c r="IR671" s="20"/>
      <c r="IS671" s="20"/>
      <c r="IT671" s="20"/>
      <c r="IU671" s="20"/>
    </row>
    <row r="672" spans="1:255" x14ac:dyDescent="0.2">
      <c r="A672" s="79"/>
      <c r="B672" s="80"/>
      <c r="C672" s="80" t="s">
        <v>409</v>
      </c>
      <c r="D672" s="81"/>
      <c r="E672" s="82">
        <v>121</v>
      </c>
      <c r="F672" s="83" t="s">
        <v>410</v>
      </c>
      <c r="G672" s="84"/>
      <c r="H672" s="85">
        <v>1728.88</v>
      </c>
      <c r="I672" s="85">
        <v>69.150000000000006</v>
      </c>
      <c r="J672" s="87">
        <v>1.21</v>
      </c>
      <c r="K672" s="86">
        <v>2309.1</v>
      </c>
      <c r="O672" s="20"/>
      <c r="P672" s="20"/>
      <c r="Q672" s="20"/>
      <c r="R672" s="20"/>
      <c r="S672" s="20"/>
      <c r="T672" s="20">
        <v>69.150000000000006</v>
      </c>
      <c r="U672" s="20">
        <v>2309.1</v>
      </c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  <c r="BU672" s="20"/>
      <c r="BV672" s="20"/>
      <c r="BW672" s="20"/>
      <c r="BX672" s="20"/>
      <c r="BY672" s="20"/>
      <c r="BZ672" s="20"/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0"/>
      <c r="CO672" s="20"/>
      <c r="CP672" s="20"/>
      <c r="CQ672" s="20"/>
      <c r="CR672" s="20"/>
      <c r="CS672" s="20"/>
      <c r="CT672" s="20"/>
      <c r="CU672" s="20"/>
      <c r="CV672" s="20">
        <v>1</v>
      </c>
      <c r="CW672" s="20"/>
      <c r="CX672" s="20"/>
      <c r="CY672" s="20"/>
      <c r="CZ672" s="20"/>
      <c r="DA672" s="20"/>
      <c r="DB672" s="20"/>
      <c r="DC672" s="20"/>
      <c r="DD672" s="20"/>
      <c r="DE672" s="20"/>
      <c r="DF672" s="20"/>
      <c r="DG672" s="20"/>
      <c r="DH672" s="20"/>
      <c r="DI672" s="20"/>
      <c r="DJ672" s="20"/>
      <c r="DK672" s="20"/>
      <c r="DL672" s="20"/>
      <c r="DM672" s="20"/>
      <c r="DN672" s="20"/>
      <c r="DO672" s="20"/>
      <c r="DP672" s="20"/>
      <c r="DQ672" s="20">
        <v>69.150000000000006</v>
      </c>
      <c r="DR672" s="20"/>
      <c r="DS672" s="20">
        <v>2309.1</v>
      </c>
      <c r="DT672" s="20"/>
      <c r="DU672" s="20"/>
      <c r="DV672" s="20"/>
      <c r="DW672" s="20"/>
      <c r="DX672" s="20"/>
      <c r="DY672" s="20"/>
      <c r="DZ672" s="20"/>
      <c r="EA672" s="20"/>
      <c r="EB672" s="20"/>
      <c r="EC672" s="20"/>
      <c r="ED672" s="20"/>
      <c r="EE672" s="20"/>
      <c r="EF672" s="20"/>
      <c r="EG672" s="20"/>
      <c r="EH672" s="20"/>
      <c r="EI672" s="20"/>
      <c r="EJ672" s="20"/>
      <c r="EK672" s="20"/>
      <c r="EL672" s="20"/>
      <c r="EM672" s="20"/>
      <c r="EN672" s="20"/>
      <c r="EO672" s="20"/>
      <c r="EP672" s="20"/>
      <c r="EQ672" s="20"/>
      <c r="ER672" s="20"/>
      <c r="ES672" s="20"/>
      <c r="ET672" s="20"/>
      <c r="EU672" s="20"/>
      <c r="EV672" s="20"/>
      <c r="EW672" s="20"/>
      <c r="EX672" s="20"/>
      <c r="EY672" s="20"/>
      <c r="EZ672" s="20"/>
      <c r="FA672" s="20"/>
      <c r="FB672" s="20"/>
      <c r="FC672" s="20"/>
      <c r="FD672" s="20"/>
      <c r="FE672" s="20"/>
      <c r="FF672" s="20"/>
      <c r="FG672" s="20"/>
      <c r="FH672" s="20"/>
      <c r="FI672" s="20"/>
      <c r="FJ672" s="20"/>
      <c r="FK672" s="20"/>
      <c r="FL672" s="20"/>
      <c r="FM672" s="20"/>
      <c r="FN672" s="20"/>
      <c r="FO672" s="20"/>
      <c r="FP672" s="20"/>
      <c r="FQ672" s="20"/>
      <c r="FR672" s="20"/>
      <c r="FS672" s="20"/>
      <c r="FT672" s="20"/>
      <c r="FU672" s="20"/>
      <c r="FV672" s="20"/>
      <c r="FW672" s="20"/>
      <c r="FX672" s="20"/>
      <c r="FY672" s="20"/>
      <c r="FZ672" s="20"/>
      <c r="GA672" s="20"/>
      <c r="GB672" s="20"/>
      <c r="GC672" s="20"/>
      <c r="GD672" s="20"/>
      <c r="GE672" s="20"/>
      <c r="GF672" s="20"/>
      <c r="GG672" s="20"/>
      <c r="GH672" s="20"/>
      <c r="GI672" s="20"/>
      <c r="GJ672" s="20"/>
      <c r="GK672" s="20"/>
      <c r="GL672" s="20"/>
      <c r="GM672" s="20"/>
      <c r="GN672" s="20"/>
      <c r="GO672" s="20"/>
      <c r="GP672" s="20"/>
      <c r="GQ672" s="20"/>
      <c r="GR672" s="20"/>
      <c r="GS672" s="20"/>
      <c r="GT672" s="20"/>
      <c r="GU672" s="20"/>
      <c r="GV672" s="20"/>
      <c r="GW672" s="20"/>
      <c r="GX672" s="20"/>
      <c r="GY672" s="20">
        <v>69.150000000000006</v>
      </c>
      <c r="GZ672" s="20"/>
      <c r="HA672" s="20"/>
      <c r="HB672" s="20">
        <v>69.150000000000006</v>
      </c>
      <c r="HC672" s="20"/>
      <c r="HD672" s="20"/>
      <c r="HE672" s="20"/>
      <c r="HF672" s="20">
        <v>69.150000000000006</v>
      </c>
      <c r="HG672" s="20"/>
      <c r="HH672" s="20"/>
      <c r="HI672" s="20"/>
      <c r="HJ672" s="20"/>
      <c r="HK672" s="20"/>
      <c r="HL672" s="20">
        <v>69.150000000000006</v>
      </c>
      <c r="HM672" s="20"/>
      <c r="HN672" s="20">
        <v>69.150000000000006</v>
      </c>
      <c r="HO672" s="20"/>
      <c r="HP672" s="20"/>
      <c r="HQ672" s="20"/>
      <c r="HR672" s="20"/>
      <c r="HS672" s="20"/>
      <c r="HT672" s="20"/>
      <c r="HU672" s="20"/>
      <c r="HV672" s="20"/>
      <c r="HW672" s="20"/>
      <c r="HX672" s="20"/>
      <c r="HY672" s="20"/>
      <c r="HZ672" s="20"/>
      <c r="IA672" s="20"/>
      <c r="IB672" s="20"/>
      <c r="IC672" s="20"/>
      <c r="ID672" s="20"/>
      <c r="IE672" s="20"/>
      <c r="IF672" s="20"/>
      <c r="IG672" s="20"/>
      <c r="IH672" s="20"/>
      <c r="II672" s="20"/>
      <c r="IJ672" s="20"/>
      <c r="IK672" s="20"/>
      <c r="IL672" s="20"/>
      <c r="IM672" s="20"/>
      <c r="IN672" s="20"/>
      <c r="IO672" s="20"/>
      <c r="IP672" s="20"/>
      <c r="IQ672" s="20"/>
      <c r="IR672" s="20"/>
      <c r="IS672" s="20"/>
      <c r="IT672" s="20"/>
      <c r="IU672" s="20"/>
    </row>
    <row r="673" spans="1:255" x14ac:dyDescent="0.2">
      <c r="A673" s="79"/>
      <c r="B673" s="80"/>
      <c r="C673" s="80" t="s">
        <v>411</v>
      </c>
      <c r="D673" s="81"/>
      <c r="E673" s="82">
        <v>72</v>
      </c>
      <c r="F673" s="83" t="s">
        <v>410</v>
      </c>
      <c r="G673" s="84"/>
      <c r="H673" s="85">
        <v>1028.76</v>
      </c>
      <c r="I673" s="85">
        <v>41.15</v>
      </c>
      <c r="J673" s="87">
        <v>0.72</v>
      </c>
      <c r="K673" s="86">
        <v>1374.01</v>
      </c>
      <c r="O673" s="20"/>
      <c r="P673" s="20"/>
      <c r="Q673" s="20"/>
      <c r="R673" s="20"/>
      <c r="S673" s="20"/>
      <c r="T673" s="20">
        <v>41.15</v>
      </c>
      <c r="U673" s="20">
        <v>1374.01</v>
      </c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  <c r="BU673" s="20"/>
      <c r="BV673" s="20"/>
      <c r="BW673" s="20"/>
      <c r="BX673" s="20"/>
      <c r="BY673" s="20"/>
      <c r="BZ673" s="20"/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0"/>
      <c r="CO673" s="20"/>
      <c r="CP673" s="20"/>
      <c r="CQ673" s="20"/>
      <c r="CR673" s="20"/>
      <c r="CS673" s="20"/>
      <c r="CT673" s="20"/>
      <c r="CU673" s="20"/>
      <c r="CV673" s="20">
        <v>1</v>
      </c>
      <c r="CW673" s="20"/>
      <c r="CX673" s="20"/>
      <c r="CY673" s="20"/>
      <c r="CZ673" s="20"/>
      <c r="DA673" s="20"/>
      <c r="DB673" s="20"/>
      <c r="DC673" s="20"/>
      <c r="DD673" s="20"/>
      <c r="DE673" s="20"/>
      <c r="DF673" s="20"/>
      <c r="DG673" s="20"/>
      <c r="DH673" s="20"/>
      <c r="DI673" s="20"/>
      <c r="DJ673" s="20"/>
      <c r="DK673" s="20"/>
      <c r="DL673" s="20"/>
      <c r="DM673" s="20"/>
      <c r="DN673" s="20"/>
      <c r="DO673" s="20"/>
      <c r="DP673" s="20"/>
      <c r="DQ673" s="20">
        <v>41.15</v>
      </c>
      <c r="DR673" s="20"/>
      <c r="DS673" s="20">
        <v>1374.01</v>
      </c>
      <c r="DT673" s="20"/>
      <c r="DU673" s="20"/>
      <c r="DV673" s="20"/>
      <c r="DW673" s="20"/>
      <c r="DX673" s="20"/>
      <c r="DY673" s="20"/>
      <c r="DZ673" s="20"/>
      <c r="EA673" s="20"/>
      <c r="EB673" s="20"/>
      <c r="EC673" s="20"/>
      <c r="ED673" s="20"/>
      <c r="EE673" s="20"/>
      <c r="EF673" s="20"/>
      <c r="EG673" s="20"/>
      <c r="EH673" s="20"/>
      <c r="EI673" s="20"/>
      <c r="EJ673" s="20"/>
      <c r="EK673" s="20"/>
      <c r="EL673" s="20"/>
      <c r="EM673" s="20"/>
      <c r="EN673" s="20"/>
      <c r="EO673" s="20"/>
      <c r="EP673" s="20"/>
      <c r="EQ673" s="20"/>
      <c r="ER673" s="20"/>
      <c r="ES673" s="20"/>
      <c r="ET673" s="20"/>
      <c r="EU673" s="20"/>
      <c r="EV673" s="20"/>
      <c r="EW673" s="20"/>
      <c r="EX673" s="20"/>
      <c r="EY673" s="20"/>
      <c r="EZ673" s="20"/>
      <c r="FA673" s="20"/>
      <c r="FB673" s="20"/>
      <c r="FC673" s="20"/>
      <c r="FD673" s="20"/>
      <c r="FE673" s="20"/>
      <c r="FF673" s="20"/>
      <c r="FG673" s="20"/>
      <c r="FH673" s="20"/>
      <c r="FI673" s="20"/>
      <c r="FJ673" s="20"/>
      <c r="FK673" s="20"/>
      <c r="FL673" s="20"/>
      <c r="FM673" s="20"/>
      <c r="FN673" s="20"/>
      <c r="FO673" s="20"/>
      <c r="FP673" s="20"/>
      <c r="FQ673" s="20"/>
      <c r="FR673" s="20"/>
      <c r="FS673" s="20"/>
      <c r="FT673" s="20"/>
      <c r="FU673" s="20"/>
      <c r="FV673" s="20"/>
      <c r="FW673" s="20"/>
      <c r="FX673" s="20"/>
      <c r="FY673" s="20"/>
      <c r="FZ673" s="20"/>
      <c r="GA673" s="20"/>
      <c r="GB673" s="20"/>
      <c r="GC673" s="20"/>
      <c r="GD673" s="20"/>
      <c r="GE673" s="20"/>
      <c r="GF673" s="20"/>
      <c r="GG673" s="20"/>
      <c r="GH673" s="20"/>
      <c r="GI673" s="20"/>
      <c r="GJ673" s="20"/>
      <c r="GK673" s="20"/>
      <c r="GL673" s="20"/>
      <c r="GM673" s="20"/>
      <c r="GN673" s="20"/>
      <c r="GO673" s="20"/>
      <c r="GP673" s="20"/>
      <c r="GQ673" s="20"/>
      <c r="GR673" s="20"/>
      <c r="GS673" s="20"/>
      <c r="GT673" s="20"/>
      <c r="GU673" s="20"/>
      <c r="GV673" s="20"/>
      <c r="GW673" s="20"/>
      <c r="GX673" s="20"/>
      <c r="GY673" s="20"/>
      <c r="GZ673" s="20">
        <v>41.15</v>
      </c>
      <c r="HA673" s="20"/>
      <c r="HB673" s="20">
        <v>41.15</v>
      </c>
      <c r="HC673" s="20"/>
      <c r="HD673" s="20"/>
      <c r="HE673" s="20"/>
      <c r="HF673" s="20">
        <v>41.15</v>
      </c>
      <c r="HG673" s="20"/>
      <c r="HH673" s="20"/>
      <c r="HI673" s="20"/>
      <c r="HJ673" s="20"/>
      <c r="HK673" s="20"/>
      <c r="HL673" s="20">
        <v>41.15</v>
      </c>
      <c r="HM673" s="20"/>
      <c r="HN673" s="20">
        <v>41.15</v>
      </c>
      <c r="HO673" s="20"/>
      <c r="HP673" s="20"/>
      <c r="HQ673" s="20"/>
      <c r="HR673" s="20"/>
      <c r="HS673" s="20"/>
      <c r="HT673" s="20"/>
      <c r="HU673" s="20"/>
      <c r="HV673" s="20"/>
      <c r="HW673" s="20"/>
      <c r="HX673" s="20"/>
      <c r="HY673" s="20"/>
      <c r="HZ673" s="20"/>
      <c r="IA673" s="20"/>
      <c r="IB673" s="20"/>
      <c r="IC673" s="20"/>
      <c r="ID673" s="20"/>
      <c r="IE673" s="20"/>
      <c r="IF673" s="20"/>
      <c r="IG673" s="20"/>
      <c r="IH673" s="20"/>
      <c r="II673" s="20"/>
      <c r="IJ673" s="20"/>
      <c r="IK673" s="20"/>
      <c r="IL673" s="20"/>
      <c r="IM673" s="20"/>
      <c r="IN673" s="20"/>
      <c r="IO673" s="20"/>
      <c r="IP673" s="20"/>
      <c r="IQ673" s="20"/>
      <c r="IR673" s="20"/>
      <c r="IS673" s="20"/>
      <c r="IT673" s="20"/>
      <c r="IU673" s="20"/>
    </row>
    <row r="674" spans="1:255" x14ac:dyDescent="0.2">
      <c r="A674" s="71"/>
      <c r="B674" s="72"/>
      <c r="C674" s="72" t="s">
        <v>412</v>
      </c>
      <c r="D674" s="73" t="s">
        <v>413</v>
      </c>
      <c r="E674" s="74">
        <v>154</v>
      </c>
      <c r="F674" s="75"/>
      <c r="G674" s="76" t="s">
        <v>26</v>
      </c>
      <c r="H674" s="75">
        <v>161.69999999999999</v>
      </c>
      <c r="I674" s="88">
        <v>6.468</v>
      </c>
      <c r="J674" s="77"/>
      <c r="K674" s="78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  <c r="BU674" s="20"/>
      <c r="BV674" s="20"/>
      <c r="BW674" s="20"/>
      <c r="BX674" s="20"/>
      <c r="BY674" s="20"/>
      <c r="BZ674" s="20"/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0"/>
      <c r="CO674" s="20"/>
      <c r="CP674" s="20"/>
      <c r="CQ674" s="20"/>
      <c r="CR674" s="20"/>
      <c r="CS674" s="20"/>
      <c r="CT674" s="20"/>
      <c r="CU674" s="20"/>
      <c r="CV674" s="20"/>
      <c r="CW674" s="20"/>
      <c r="CX674" s="20"/>
      <c r="CY674" s="20"/>
      <c r="CZ674" s="20"/>
      <c r="DA674" s="20"/>
      <c r="DB674" s="20"/>
      <c r="DC674" s="20"/>
      <c r="DD674" s="20"/>
      <c r="DE674" s="20"/>
      <c r="DF674" s="20"/>
      <c r="DG674" s="20"/>
      <c r="DH674" s="20"/>
      <c r="DI674" s="20"/>
      <c r="DJ674" s="20"/>
      <c r="DK674" s="20"/>
      <c r="DL674" s="20"/>
      <c r="DM674" s="20"/>
      <c r="DN674" s="20"/>
      <c r="DO674" s="20"/>
      <c r="DP674" s="20"/>
      <c r="DQ674" s="20"/>
      <c r="DR674" s="20"/>
      <c r="DS674" s="20"/>
      <c r="DT674" s="20"/>
      <c r="DU674" s="20"/>
      <c r="DV674" s="20"/>
      <c r="DW674" s="20"/>
      <c r="DX674" s="20"/>
      <c r="DY674" s="20"/>
      <c r="DZ674" s="20"/>
      <c r="EA674" s="20"/>
      <c r="EB674" s="20"/>
      <c r="EC674" s="20"/>
      <c r="ED674" s="20"/>
      <c r="EE674" s="20"/>
      <c r="EF674" s="20"/>
      <c r="EG674" s="20"/>
      <c r="EH674" s="20"/>
      <c r="EI674" s="20"/>
      <c r="EJ674" s="20"/>
      <c r="EK674" s="20"/>
      <c r="EL674" s="20"/>
      <c r="EM674" s="20"/>
      <c r="EN674" s="20"/>
      <c r="EO674" s="20"/>
      <c r="EP674" s="20"/>
      <c r="EQ674" s="20"/>
      <c r="ER674" s="20"/>
      <c r="ES674" s="20"/>
      <c r="ET674" s="20"/>
      <c r="EU674" s="20"/>
      <c r="EV674" s="20"/>
      <c r="EW674" s="20"/>
      <c r="EX674" s="20"/>
      <c r="EY674" s="20"/>
      <c r="EZ674" s="20"/>
      <c r="FA674" s="20"/>
      <c r="FB674" s="20"/>
      <c r="FC674" s="20"/>
      <c r="FD674" s="20"/>
      <c r="FE674" s="20"/>
      <c r="FF674" s="20"/>
      <c r="FG674" s="20"/>
      <c r="FH674" s="20"/>
      <c r="FI674" s="20"/>
      <c r="FJ674" s="20"/>
      <c r="FK674" s="20"/>
      <c r="FL674" s="20"/>
      <c r="FM674" s="20"/>
      <c r="FN674" s="20"/>
      <c r="FO674" s="20"/>
      <c r="FP674" s="20"/>
      <c r="FQ674" s="20"/>
      <c r="FR674" s="20"/>
      <c r="FS674" s="20"/>
      <c r="FT674" s="20"/>
      <c r="FU674" s="20"/>
      <c r="FV674" s="20"/>
      <c r="FW674" s="20"/>
      <c r="FX674" s="20"/>
      <c r="FY674" s="20"/>
      <c r="FZ674" s="20"/>
      <c r="GA674" s="20"/>
      <c r="GB674" s="20"/>
      <c r="GC674" s="20"/>
      <c r="GD674" s="20"/>
      <c r="GE674" s="20"/>
      <c r="GF674" s="20"/>
      <c r="GG674" s="20"/>
      <c r="GH674" s="20"/>
      <c r="GI674" s="20"/>
      <c r="GJ674" s="20"/>
      <c r="GK674" s="20"/>
      <c r="GL674" s="20"/>
      <c r="GM674" s="20"/>
      <c r="GN674" s="20"/>
      <c r="GO674" s="20"/>
      <c r="GP674" s="20"/>
      <c r="GQ674" s="20"/>
      <c r="GR674" s="20"/>
      <c r="GS674" s="20"/>
      <c r="GT674" s="20"/>
      <c r="GU674" s="20"/>
      <c r="GV674" s="20"/>
      <c r="GW674" s="20"/>
      <c r="GX674" s="20"/>
      <c r="GY674" s="20"/>
      <c r="GZ674" s="20"/>
      <c r="HA674" s="20"/>
      <c r="HB674" s="20"/>
      <c r="HC674" s="20"/>
      <c r="HD674" s="20"/>
      <c r="HE674" s="20"/>
      <c r="HF674" s="20"/>
      <c r="HG674" s="20"/>
      <c r="HH674" s="20"/>
      <c r="HI674" s="20"/>
      <c r="HJ674" s="20"/>
      <c r="HK674" s="20"/>
      <c r="HL674" s="20"/>
      <c r="HM674" s="20"/>
      <c r="HN674" s="20"/>
      <c r="HO674" s="20"/>
      <c r="HP674" s="20"/>
      <c r="HQ674" s="20"/>
      <c r="HR674" s="20"/>
      <c r="HS674" s="20"/>
      <c r="HT674" s="20"/>
      <c r="HU674" s="20"/>
      <c r="HV674" s="20"/>
      <c r="HW674" s="20"/>
      <c r="HX674" s="20"/>
      <c r="HY674" s="20"/>
      <c r="HZ674" s="20"/>
      <c r="IA674" s="20"/>
      <c r="IB674" s="20"/>
      <c r="IC674" s="20"/>
      <c r="ID674" s="20"/>
      <c r="IE674" s="20"/>
      <c r="IF674" s="20"/>
      <c r="IG674" s="20"/>
      <c r="IH674" s="20"/>
      <c r="II674" s="20"/>
      <c r="IJ674" s="20"/>
      <c r="IK674" s="20"/>
      <c r="IL674" s="20"/>
      <c r="IM674" s="20"/>
      <c r="IN674" s="20"/>
      <c r="IO674" s="20"/>
      <c r="IP674" s="20"/>
      <c r="IQ674" s="20"/>
      <c r="IR674" s="20"/>
      <c r="IS674" s="20"/>
      <c r="IT674" s="20"/>
      <c r="IU674" s="20"/>
    </row>
    <row r="675" spans="1:255" ht="24" x14ac:dyDescent="0.2">
      <c r="A675" s="118" t="s">
        <v>200</v>
      </c>
      <c r="B675" s="124" t="s">
        <v>35</v>
      </c>
      <c r="C675" s="119" t="s">
        <v>85</v>
      </c>
      <c r="D675" s="120" t="s">
        <v>64</v>
      </c>
      <c r="E675" s="121">
        <v>4</v>
      </c>
      <c r="F675" s="93">
        <v>1149.8900000000001</v>
      </c>
      <c r="G675" s="91"/>
      <c r="H675" s="93">
        <v>1149.8900000000001</v>
      </c>
      <c r="I675" s="122">
        <v>504.89</v>
      </c>
      <c r="J675" s="92">
        <v>9.11</v>
      </c>
      <c r="K675" s="123">
        <v>4599.5600000000004</v>
      </c>
      <c r="L675" s="20"/>
      <c r="M675" s="20"/>
      <c r="N675" s="20"/>
      <c r="O675" s="20"/>
      <c r="P675" s="20"/>
      <c r="Q675" s="20"/>
      <c r="R675" s="20"/>
      <c r="S675" s="20"/>
      <c r="T675" s="20">
        <v>504.89</v>
      </c>
      <c r="U675" s="20">
        <v>4599.5600000000004</v>
      </c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  <c r="BU675" s="20"/>
      <c r="BV675" s="20"/>
      <c r="BW675" s="20"/>
      <c r="BX675" s="20"/>
      <c r="BY675" s="20"/>
      <c r="BZ675" s="20"/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0"/>
      <c r="CO675" s="20"/>
      <c r="CP675" s="20"/>
      <c r="CQ675" s="20"/>
      <c r="CR675" s="20"/>
      <c r="CS675" s="20"/>
      <c r="CT675" s="20"/>
      <c r="CU675" s="20"/>
      <c r="CV675" s="20">
        <v>1</v>
      </c>
      <c r="CW675" s="20"/>
      <c r="CX675" s="20"/>
      <c r="CY675" s="20"/>
      <c r="CZ675" s="20"/>
      <c r="DA675" s="20"/>
      <c r="DB675" s="20"/>
      <c r="DC675" s="20"/>
      <c r="DD675" s="20"/>
      <c r="DE675" s="20">
        <v>4599.5600000000004</v>
      </c>
      <c r="DF675" s="20"/>
      <c r="DG675" s="20"/>
      <c r="DH675" s="20"/>
      <c r="DI675" s="20"/>
      <c r="DJ675" s="20"/>
      <c r="DK675" s="20">
        <v>504.89</v>
      </c>
      <c r="DL675" s="20"/>
      <c r="DM675" s="20">
        <v>4599.5600000000004</v>
      </c>
      <c r="DN675" s="20"/>
      <c r="DO675" s="20"/>
      <c r="DP675" s="20"/>
      <c r="DQ675" s="20"/>
      <c r="DR675" s="20"/>
      <c r="DS675" s="20"/>
      <c r="DT675" s="20"/>
      <c r="DU675" s="20"/>
      <c r="DV675" s="20"/>
      <c r="DW675" s="20"/>
      <c r="DX675" s="20"/>
      <c r="DY675" s="20"/>
      <c r="DZ675" s="20"/>
      <c r="EA675" s="20"/>
      <c r="EB675" s="20"/>
      <c r="EC675" s="20"/>
      <c r="ED675" s="20"/>
      <c r="EE675" s="20"/>
      <c r="EF675" s="20"/>
      <c r="EG675" s="20"/>
      <c r="EH675" s="20"/>
      <c r="EI675" s="20"/>
      <c r="EJ675" s="20"/>
      <c r="EK675" s="20"/>
      <c r="EL675" s="20"/>
      <c r="EM675" s="20"/>
      <c r="EN675" s="20"/>
      <c r="EO675" s="20"/>
      <c r="EP675" s="20"/>
      <c r="EQ675" s="20"/>
      <c r="ER675" s="20"/>
      <c r="ES675" s="20"/>
      <c r="ET675" s="20"/>
      <c r="EU675" s="20"/>
      <c r="EV675" s="20"/>
      <c r="EW675" s="20"/>
      <c r="EX675" s="20"/>
      <c r="EY675" s="20"/>
      <c r="EZ675" s="20"/>
      <c r="FA675" s="20"/>
      <c r="FB675" s="20"/>
      <c r="FC675" s="20"/>
      <c r="FD675" s="20"/>
      <c r="FE675" s="20"/>
      <c r="FF675" s="20"/>
      <c r="FG675" s="20"/>
      <c r="FH675" s="20"/>
      <c r="FI675" s="20"/>
      <c r="FJ675" s="20"/>
      <c r="FK675" s="20"/>
      <c r="FL675" s="20"/>
      <c r="FM675" s="20"/>
      <c r="FN675" s="20"/>
      <c r="FO675" s="20"/>
      <c r="FP675" s="20"/>
      <c r="FQ675" s="20"/>
      <c r="FR675" s="20"/>
      <c r="FS675" s="20"/>
      <c r="FT675" s="20"/>
      <c r="FU675" s="20"/>
      <c r="FV675" s="20"/>
      <c r="FW675" s="20"/>
      <c r="FX675" s="20"/>
      <c r="FY675" s="20"/>
      <c r="FZ675" s="20"/>
      <c r="GA675" s="20"/>
      <c r="GB675" s="20"/>
      <c r="GC675" s="20"/>
      <c r="GD675" s="20"/>
      <c r="GE675" s="20"/>
      <c r="GF675" s="20"/>
      <c r="GG675" s="20"/>
      <c r="GH675" s="20"/>
      <c r="GI675" s="20"/>
      <c r="GJ675" s="20">
        <v>504.89</v>
      </c>
      <c r="GK675" s="20"/>
      <c r="GL675" s="20"/>
      <c r="GM675" s="20"/>
      <c r="GN675" s="20">
        <v>504.89</v>
      </c>
      <c r="GO675" s="20"/>
      <c r="GP675" s="20">
        <v>504.89</v>
      </c>
      <c r="GQ675" s="20">
        <v>504.89</v>
      </c>
      <c r="GR675" s="20"/>
      <c r="GS675" s="20">
        <v>504.89</v>
      </c>
      <c r="GT675" s="20"/>
      <c r="GU675" s="20"/>
      <c r="GV675" s="20"/>
      <c r="GW675" s="20"/>
      <c r="GX675" s="20"/>
      <c r="GY675" s="20"/>
      <c r="GZ675" s="20"/>
      <c r="HA675" s="20"/>
      <c r="HB675" s="20">
        <v>504.89</v>
      </c>
      <c r="HC675" s="20"/>
      <c r="HD675" s="20"/>
      <c r="HE675" s="20"/>
      <c r="HF675" s="20">
        <v>504.89</v>
      </c>
      <c r="HG675" s="20"/>
      <c r="HH675" s="20"/>
      <c r="HI675" s="20"/>
      <c r="HJ675" s="20"/>
      <c r="HK675" s="20"/>
      <c r="HL675" s="20">
        <v>504.89</v>
      </c>
      <c r="HM675" s="20"/>
      <c r="HN675" s="20">
        <v>504.89</v>
      </c>
      <c r="HO675" s="20"/>
      <c r="HP675" s="20"/>
      <c r="HQ675" s="20"/>
      <c r="HR675" s="20"/>
      <c r="HS675" s="20"/>
      <c r="HT675" s="20"/>
      <c r="HU675" s="20"/>
      <c r="HV675" s="20"/>
      <c r="HW675" s="20"/>
      <c r="HX675" s="20"/>
      <c r="HY675" s="20">
        <v>504.89</v>
      </c>
      <c r="HZ675" s="20"/>
      <c r="IA675" s="20"/>
      <c r="IB675" s="20"/>
      <c r="IC675" s="20"/>
      <c r="ID675" s="20"/>
      <c r="IE675" s="20"/>
      <c r="IF675" s="20"/>
      <c r="IG675" s="20"/>
      <c r="IH675" s="20"/>
      <c r="II675" s="20"/>
      <c r="IJ675" s="20"/>
      <c r="IK675" s="20"/>
      <c r="IL675" s="20"/>
      <c r="IM675" s="20"/>
      <c r="IN675" s="20"/>
      <c r="IO675" s="20"/>
      <c r="IP675" s="20"/>
      <c r="IQ675" s="20"/>
      <c r="IR675" s="20"/>
      <c r="IS675" s="20"/>
      <c r="IT675" s="20"/>
      <c r="IU675" s="20"/>
    </row>
    <row r="676" spans="1:255" x14ac:dyDescent="0.2">
      <c r="A676" s="58"/>
      <c r="B676" s="94" t="s">
        <v>415</v>
      </c>
      <c r="C676" s="94" t="s">
        <v>426</v>
      </c>
      <c r="D676" s="57"/>
      <c r="E676" s="57"/>
      <c r="F676" s="57"/>
      <c r="G676" s="57"/>
      <c r="H676" s="57"/>
      <c r="I676" s="57"/>
      <c r="J676" s="57"/>
      <c r="K676" s="59"/>
    </row>
    <row r="677" spans="1:255" ht="24" x14ac:dyDescent="0.2">
      <c r="A677" s="118" t="s">
        <v>201</v>
      </c>
      <c r="B677" s="124" t="s">
        <v>149</v>
      </c>
      <c r="C677" s="119" t="s">
        <v>150</v>
      </c>
      <c r="D677" s="120" t="s">
        <v>64</v>
      </c>
      <c r="E677" s="121">
        <v>1.5</v>
      </c>
      <c r="F677" s="122">
        <v>34.200000000000003</v>
      </c>
      <c r="G677" s="91"/>
      <c r="H677" s="122">
        <v>34.200000000000003</v>
      </c>
      <c r="I677" s="122">
        <v>51.3</v>
      </c>
      <c r="J677" s="92">
        <v>9.11</v>
      </c>
      <c r="K677" s="123">
        <v>467.34</v>
      </c>
      <c r="L677" s="20"/>
      <c r="M677" s="20"/>
      <c r="N677" s="20"/>
      <c r="O677" s="20"/>
      <c r="P677" s="20"/>
      <c r="Q677" s="20"/>
      <c r="R677" s="20"/>
      <c r="S677" s="20"/>
      <c r="T677" s="20">
        <v>51.3</v>
      </c>
      <c r="U677" s="20">
        <v>467.34</v>
      </c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  <c r="BU677" s="20"/>
      <c r="BV677" s="20"/>
      <c r="BW677" s="20"/>
      <c r="BX677" s="20"/>
      <c r="BY677" s="20"/>
      <c r="BZ677" s="20"/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0"/>
      <c r="CO677" s="20"/>
      <c r="CP677" s="20"/>
      <c r="CQ677" s="20"/>
      <c r="CR677" s="20"/>
      <c r="CS677" s="20"/>
      <c r="CT677" s="20"/>
      <c r="CU677" s="20"/>
      <c r="CV677" s="20">
        <v>1</v>
      </c>
      <c r="CW677" s="20"/>
      <c r="CX677" s="20"/>
      <c r="CY677" s="20"/>
      <c r="CZ677" s="20"/>
      <c r="DA677" s="20"/>
      <c r="DB677" s="20"/>
      <c r="DC677" s="20"/>
      <c r="DD677" s="20"/>
      <c r="DE677" s="20"/>
      <c r="DF677" s="20"/>
      <c r="DG677" s="20"/>
      <c r="DH677" s="20"/>
      <c r="DI677" s="20"/>
      <c r="DJ677" s="20"/>
      <c r="DK677" s="20">
        <v>51.3</v>
      </c>
      <c r="DL677" s="20"/>
      <c r="DM677" s="20">
        <v>467.34</v>
      </c>
      <c r="DN677" s="20"/>
      <c r="DO677" s="20"/>
      <c r="DP677" s="20"/>
      <c r="DQ677" s="20"/>
      <c r="DR677" s="20"/>
      <c r="DS677" s="20"/>
      <c r="DT677" s="20"/>
      <c r="DU677" s="20"/>
      <c r="DV677" s="20"/>
      <c r="DW677" s="20"/>
      <c r="DX677" s="20"/>
      <c r="DY677" s="20"/>
      <c r="DZ677" s="20"/>
      <c r="EA677" s="20"/>
      <c r="EB677" s="20"/>
      <c r="EC677" s="20"/>
      <c r="ED677" s="20"/>
      <c r="EE677" s="20"/>
      <c r="EF677" s="20"/>
      <c r="EG677" s="20"/>
      <c r="EH677" s="20"/>
      <c r="EI677" s="20"/>
      <c r="EJ677" s="20"/>
      <c r="EK677" s="20"/>
      <c r="EL677" s="20"/>
      <c r="EM677" s="20"/>
      <c r="EN677" s="20"/>
      <c r="EO677" s="20"/>
      <c r="EP677" s="20"/>
      <c r="EQ677" s="20"/>
      <c r="ER677" s="20"/>
      <c r="ES677" s="20"/>
      <c r="ET677" s="20"/>
      <c r="EU677" s="20"/>
      <c r="EV677" s="20"/>
      <c r="EW677" s="20"/>
      <c r="EX677" s="20"/>
      <c r="EY677" s="20"/>
      <c r="EZ677" s="20"/>
      <c r="FA677" s="20"/>
      <c r="FB677" s="20"/>
      <c r="FC677" s="20"/>
      <c r="FD677" s="20"/>
      <c r="FE677" s="20"/>
      <c r="FF677" s="20"/>
      <c r="FG677" s="20"/>
      <c r="FH677" s="20"/>
      <c r="FI677" s="20"/>
      <c r="FJ677" s="20"/>
      <c r="FK677" s="20"/>
      <c r="FL677" s="20"/>
      <c r="FM677" s="20"/>
      <c r="FN677" s="20"/>
      <c r="FO677" s="20"/>
      <c r="FP677" s="20"/>
      <c r="FQ677" s="20"/>
      <c r="FR677" s="20"/>
      <c r="FS677" s="20"/>
      <c r="FT677" s="20"/>
      <c r="FU677" s="20"/>
      <c r="FV677" s="20"/>
      <c r="FW677" s="20"/>
      <c r="FX677" s="20"/>
      <c r="FY677" s="20"/>
      <c r="FZ677" s="20"/>
      <c r="GA677" s="20"/>
      <c r="GB677" s="20"/>
      <c r="GC677" s="20"/>
      <c r="GD677" s="20"/>
      <c r="GE677" s="20"/>
      <c r="GF677" s="20"/>
      <c r="GG677" s="20"/>
      <c r="GH677" s="20"/>
      <c r="GI677" s="20"/>
      <c r="GJ677" s="20">
        <v>51.3</v>
      </c>
      <c r="GK677" s="20"/>
      <c r="GL677" s="20"/>
      <c r="GM677" s="20"/>
      <c r="GN677" s="20">
        <v>51.3</v>
      </c>
      <c r="GO677" s="20"/>
      <c r="GP677" s="20">
        <v>51.3</v>
      </c>
      <c r="GQ677" s="20">
        <v>51.3</v>
      </c>
      <c r="GR677" s="20"/>
      <c r="GS677" s="20">
        <v>51.3</v>
      </c>
      <c r="GT677" s="20"/>
      <c r="GU677" s="20"/>
      <c r="GV677" s="20"/>
      <c r="GW677" s="20"/>
      <c r="GX677" s="20"/>
      <c r="GY677" s="20"/>
      <c r="GZ677" s="20"/>
      <c r="HA677" s="20"/>
      <c r="HB677" s="20">
        <v>51.3</v>
      </c>
      <c r="HC677" s="20"/>
      <c r="HD677" s="20"/>
      <c r="HE677" s="20"/>
      <c r="HF677" s="20">
        <v>51.3</v>
      </c>
      <c r="HG677" s="20"/>
      <c r="HH677" s="20"/>
      <c r="HI677" s="20"/>
      <c r="HJ677" s="20"/>
      <c r="HK677" s="20"/>
      <c r="HL677" s="20">
        <v>51.3</v>
      </c>
      <c r="HM677" s="20"/>
      <c r="HN677" s="20">
        <v>51.3</v>
      </c>
      <c r="HO677" s="20"/>
      <c r="HP677" s="20"/>
      <c r="HQ677" s="20"/>
      <c r="HR677" s="20"/>
      <c r="HS677" s="20"/>
      <c r="HT677" s="20"/>
      <c r="HU677" s="20"/>
      <c r="HV677" s="20"/>
      <c r="HW677" s="20"/>
      <c r="HX677" s="20"/>
      <c r="HY677" s="20"/>
      <c r="HZ677" s="20"/>
      <c r="IA677" s="20"/>
      <c r="IB677" s="20"/>
      <c r="IC677" s="20"/>
      <c r="ID677" s="20"/>
      <c r="IE677" s="20"/>
      <c r="IF677" s="20"/>
      <c r="IG677" s="20"/>
      <c r="IH677" s="20"/>
      <c r="II677" s="20"/>
      <c r="IJ677" s="20"/>
      <c r="IK677" s="20"/>
      <c r="IL677" s="20"/>
      <c r="IM677" s="20"/>
      <c r="IN677" s="20"/>
      <c r="IO677" s="20"/>
      <c r="IP677" s="20"/>
      <c r="IQ677" s="20"/>
      <c r="IR677" s="20"/>
      <c r="IS677" s="20"/>
      <c r="IT677" s="20"/>
      <c r="IU677" s="20"/>
    </row>
    <row r="678" spans="1:255" ht="13.5" thickBot="1" x14ac:dyDescent="0.25">
      <c r="A678" s="133"/>
      <c r="B678" s="134"/>
      <c r="C678" s="134" t="s">
        <v>423</v>
      </c>
      <c r="D678" s="134"/>
      <c r="E678" s="134"/>
      <c r="F678" s="134"/>
      <c r="G678" s="134"/>
      <c r="H678" s="229">
        <v>573.57999999999993</v>
      </c>
      <c r="I678" s="230"/>
      <c r="J678" s="229">
        <v>5225.2900000000009</v>
      </c>
      <c r="K678" s="231"/>
      <c r="L678" s="132"/>
      <c r="M678" s="132"/>
      <c r="N678" s="132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  <c r="BU678" s="20"/>
      <c r="BV678" s="20"/>
      <c r="BW678" s="20"/>
      <c r="BX678" s="20"/>
      <c r="BY678" s="20"/>
      <c r="BZ678" s="20"/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0"/>
      <c r="CO678" s="20"/>
      <c r="CP678" s="20"/>
      <c r="CQ678" s="20"/>
      <c r="CR678" s="20"/>
      <c r="CS678" s="20"/>
      <c r="CT678" s="20"/>
      <c r="CU678" s="20"/>
      <c r="CV678" s="20"/>
      <c r="CW678" s="20"/>
      <c r="CX678" s="20"/>
      <c r="CY678" s="20"/>
      <c r="CZ678" s="20"/>
      <c r="DA678" s="20"/>
      <c r="DB678" s="20"/>
      <c r="DC678" s="20"/>
      <c r="DD678" s="20"/>
      <c r="DE678" s="20"/>
      <c r="DF678" s="20"/>
      <c r="DG678" s="20"/>
      <c r="DH678" s="20"/>
      <c r="DI678" s="20"/>
      <c r="DJ678" s="20"/>
      <c r="DK678" s="20"/>
      <c r="DL678" s="20"/>
      <c r="DM678" s="20"/>
      <c r="DN678" s="20"/>
      <c r="DO678" s="20"/>
      <c r="DP678" s="20"/>
      <c r="DQ678" s="20"/>
      <c r="DR678" s="20"/>
      <c r="DS678" s="20"/>
      <c r="DT678" s="20"/>
      <c r="DU678" s="20"/>
      <c r="DV678" s="20"/>
      <c r="DW678" s="20"/>
      <c r="DX678" s="20"/>
      <c r="DY678" s="20"/>
      <c r="DZ678" s="20"/>
      <c r="EA678" s="20"/>
      <c r="EB678" s="20"/>
      <c r="EC678" s="20"/>
      <c r="ED678" s="20"/>
      <c r="EE678" s="20"/>
      <c r="EF678" s="20"/>
      <c r="EG678" s="20"/>
      <c r="EH678" s="20"/>
      <c r="EI678" s="20"/>
      <c r="EJ678" s="20"/>
      <c r="EK678" s="20"/>
      <c r="EL678" s="20"/>
      <c r="EM678" s="20"/>
      <c r="EN678" s="20"/>
      <c r="EO678" s="20"/>
      <c r="EP678" s="20"/>
      <c r="EQ678" s="20"/>
      <c r="ER678" s="20"/>
      <c r="ES678" s="20"/>
      <c r="ET678" s="20"/>
      <c r="EU678" s="20"/>
      <c r="EV678" s="20"/>
      <c r="EW678" s="20"/>
      <c r="EX678" s="20"/>
      <c r="EY678" s="20"/>
      <c r="EZ678" s="20"/>
      <c r="FA678" s="20"/>
      <c r="FB678" s="20"/>
      <c r="FC678" s="20"/>
      <c r="FD678" s="20"/>
      <c r="FE678" s="20"/>
      <c r="FF678" s="20"/>
      <c r="FG678" s="20"/>
      <c r="FH678" s="20"/>
      <c r="FI678" s="20"/>
      <c r="FJ678" s="20"/>
      <c r="FK678" s="20"/>
      <c r="FL678" s="20"/>
      <c r="FM678" s="20"/>
      <c r="FN678" s="20"/>
      <c r="FO678" s="20"/>
      <c r="FP678" s="20"/>
      <c r="FQ678" s="20"/>
      <c r="FR678" s="20"/>
      <c r="FS678" s="20"/>
      <c r="FT678" s="20"/>
      <c r="FU678" s="20"/>
      <c r="FV678" s="20"/>
      <c r="FW678" s="20"/>
      <c r="FX678" s="20"/>
      <c r="FY678" s="20"/>
      <c r="FZ678" s="20"/>
      <c r="GA678" s="20"/>
      <c r="GB678" s="20"/>
      <c r="GC678" s="20"/>
      <c r="GD678" s="20"/>
      <c r="GE678" s="20"/>
      <c r="GF678" s="20"/>
      <c r="GG678" s="20"/>
      <c r="GH678" s="20"/>
      <c r="GI678" s="20"/>
      <c r="GJ678" s="20"/>
      <c r="GK678" s="20"/>
      <c r="GL678" s="20"/>
      <c r="GM678" s="20"/>
      <c r="GN678" s="20"/>
      <c r="GO678" s="20"/>
      <c r="GP678" s="20"/>
      <c r="GQ678" s="20"/>
      <c r="GR678" s="20"/>
      <c r="GS678" s="20"/>
      <c r="GT678" s="20"/>
      <c r="GU678" s="20"/>
      <c r="GV678" s="20"/>
      <c r="GW678" s="20"/>
      <c r="GX678" s="20"/>
      <c r="GY678" s="20"/>
      <c r="GZ678" s="20"/>
      <c r="HA678" s="20"/>
      <c r="HB678" s="20"/>
      <c r="HC678" s="20"/>
      <c r="HD678" s="20"/>
      <c r="HE678" s="20"/>
      <c r="HF678" s="20"/>
      <c r="HG678" s="20"/>
      <c r="HH678" s="20"/>
      <c r="HI678" s="20"/>
      <c r="HJ678" s="20"/>
      <c r="HK678" s="20"/>
      <c r="HL678" s="20"/>
      <c r="HM678" s="20"/>
      <c r="HN678" s="20"/>
      <c r="HO678" s="20"/>
      <c r="HP678" s="20"/>
      <c r="HQ678" s="20"/>
      <c r="HR678" s="20"/>
      <c r="HS678" s="20"/>
      <c r="HT678" s="20"/>
      <c r="HU678" s="20"/>
      <c r="HV678" s="20"/>
      <c r="HW678" s="20"/>
      <c r="HX678" s="20"/>
      <c r="HY678" s="20"/>
      <c r="HZ678" s="20"/>
      <c r="IA678" s="20"/>
      <c r="IB678" s="20"/>
      <c r="IC678" s="20"/>
      <c r="ID678" s="20"/>
      <c r="IE678" s="20"/>
      <c r="IF678" s="20"/>
      <c r="IG678" s="20"/>
      <c r="IH678" s="20"/>
      <c r="II678" s="20"/>
      <c r="IJ678" s="20"/>
      <c r="IK678" s="20"/>
      <c r="IL678" s="20"/>
      <c r="IM678" s="20"/>
      <c r="IN678" s="20"/>
      <c r="IO678" s="20"/>
      <c r="IP678" s="20"/>
      <c r="IQ678" s="20"/>
      <c r="IR678" s="20"/>
      <c r="IS678" s="20"/>
      <c r="IT678" s="20"/>
      <c r="IU678" s="20"/>
    </row>
    <row r="679" spans="1:255" x14ac:dyDescent="0.2">
      <c r="A679" s="106"/>
      <c r="B679" s="105"/>
      <c r="C679" s="105" t="s">
        <v>418</v>
      </c>
      <c r="D679" s="105"/>
      <c r="E679" s="105"/>
      <c r="F679" s="105"/>
      <c r="G679" s="105"/>
      <c r="H679" s="224">
        <v>745.33999999999992</v>
      </c>
      <c r="I679" s="225"/>
      <c r="J679" s="224">
        <v>10861.350000000002</v>
      </c>
      <c r="K679" s="226"/>
      <c r="O679" s="20"/>
      <c r="P679" s="20"/>
      <c r="Q679" s="20"/>
      <c r="R679" s="20">
        <v>745.33999999999992</v>
      </c>
      <c r="S679" s="20">
        <v>10861.350000000002</v>
      </c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  <c r="BU679" s="20"/>
      <c r="BV679" s="20"/>
      <c r="BW679" s="20"/>
      <c r="BX679" s="20"/>
      <c r="BY679" s="20"/>
      <c r="BZ679" s="20"/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0"/>
      <c r="CO679" s="20"/>
      <c r="CP679" s="20"/>
      <c r="CQ679" s="20"/>
      <c r="CR679" s="20"/>
      <c r="CS679" s="20"/>
      <c r="CT679" s="20"/>
      <c r="CU679" s="20"/>
      <c r="CV679" s="20"/>
      <c r="CW679" s="20"/>
      <c r="CX679" s="20"/>
      <c r="CY679" s="20"/>
      <c r="CZ679" s="20"/>
      <c r="DA679" s="20"/>
      <c r="DB679" s="20"/>
      <c r="DC679" s="20"/>
      <c r="DD679" s="20"/>
      <c r="DE679" s="20"/>
      <c r="DF679" s="20"/>
      <c r="DG679" s="20"/>
      <c r="DH679" s="20"/>
      <c r="DI679" s="20"/>
      <c r="DJ679" s="20"/>
      <c r="DK679" s="20"/>
      <c r="DL679" s="20"/>
      <c r="DM679" s="20"/>
      <c r="DN679" s="20"/>
      <c r="DO679" s="20"/>
      <c r="DP679" s="20"/>
      <c r="DQ679" s="20"/>
      <c r="DR679" s="20"/>
      <c r="DS679" s="20"/>
      <c r="DT679" s="20"/>
      <c r="DU679" s="20"/>
      <c r="DV679" s="20"/>
      <c r="DW679" s="20"/>
      <c r="DX679" s="20"/>
      <c r="DY679" s="20"/>
      <c r="DZ679" s="20"/>
      <c r="EA679" s="20"/>
      <c r="EB679" s="20"/>
      <c r="EC679" s="20"/>
      <c r="ED679" s="20"/>
      <c r="EE679" s="20"/>
      <c r="EF679" s="20"/>
      <c r="EG679" s="20"/>
      <c r="EH679" s="20"/>
      <c r="EI679" s="20"/>
      <c r="EJ679" s="20"/>
      <c r="EK679" s="20"/>
      <c r="EL679" s="20"/>
      <c r="EM679" s="20"/>
      <c r="EN679" s="20"/>
      <c r="EO679" s="20"/>
      <c r="EP679" s="20"/>
      <c r="EQ679" s="20"/>
      <c r="ER679" s="20"/>
      <c r="ES679" s="20"/>
      <c r="ET679" s="20"/>
      <c r="EU679" s="20"/>
      <c r="EV679" s="20"/>
      <c r="EW679" s="20"/>
      <c r="EX679" s="20"/>
      <c r="EY679" s="20"/>
      <c r="EZ679" s="20"/>
      <c r="FA679" s="20"/>
      <c r="FB679" s="20"/>
      <c r="FC679" s="20"/>
      <c r="FD679" s="20"/>
      <c r="FE679" s="20"/>
      <c r="FF679" s="20"/>
      <c r="FG679" s="20"/>
      <c r="FH679" s="20"/>
      <c r="FI679" s="20"/>
      <c r="FJ679" s="20"/>
      <c r="FK679" s="20"/>
      <c r="FL679" s="20"/>
      <c r="FM679" s="20"/>
      <c r="FN679" s="20"/>
      <c r="FO679" s="20"/>
      <c r="FP679" s="20"/>
      <c r="FQ679" s="20"/>
      <c r="FR679" s="20"/>
      <c r="FS679" s="20"/>
      <c r="FT679" s="20"/>
      <c r="FU679" s="20"/>
      <c r="FV679" s="20"/>
      <c r="FW679" s="20"/>
      <c r="FX679" s="20"/>
      <c r="FY679" s="20"/>
      <c r="FZ679" s="20"/>
      <c r="GA679" s="20"/>
      <c r="GB679" s="20"/>
      <c r="GC679" s="20"/>
      <c r="GD679" s="20"/>
      <c r="GE679" s="20"/>
      <c r="GF679" s="20"/>
      <c r="GG679" s="20"/>
      <c r="GH679" s="20"/>
      <c r="GI679" s="20"/>
      <c r="GJ679" s="20"/>
      <c r="GK679" s="20"/>
      <c r="GL679" s="20"/>
      <c r="GM679" s="20"/>
      <c r="GN679" s="20"/>
      <c r="GO679" s="20"/>
      <c r="GP679" s="20"/>
      <c r="GQ679" s="20"/>
      <c r="GR679" s="20"/>
      <c r="GS679" s="20"/>
      <c r="GT679" s="20"/>
      <c r="GU679" s="20"/>
      <c r="GV679" s="20"/>
      <c r="GW679" s="20"/>
      <c r="GX679" s="20"/>
      <c r="GY679" s="20"/>
      <c r="GZ679" s="20"/>
      <c r="HA679" s="20">
        <v>745.33999999999992</v>
      </c>
      <c r="HB679" s="20"/>
      <c r="HC679" s="20"/>
      <c r="HD679" s="20"/>
      <c r="HE679" s="20"/>
      <c r="HF679" s="20"/>
      <c r="HG679" s="20"/>
      <c r="HH679" s="20"/>
      <c r="HI679" s="20"/>
      <c r="HJ679" s="20"/>
      <c r="HK679" s="20"/>
      <c r="HL679" s="20"/>
      <c r="HM679" s="20"/>
      <c r="HN679" s="20"/>
      <c r="HO679" s="20"/>
      <c r="HP679" s="20"/>
      <c r="HQ679" s="20"/>
      <c r="HR679" s="20"/>
      <c r="HS679" s="20"/>
      <c r="HT679" s="20"/>
      <c r="HU679" s="20"/>
      <c r="HV679" s="20"/>
      <c r="HW679" s="20"/>
      <c r="HX679" s="20"/>
      <c r="HY679" s="20"/>
      <c r="HZ679" s="20"/>
      <c r="IA679" s="20"/>
      <c r="IB679" s="20"/>
      <c r="IC679" s="20"/>
      <c r="ID679" s="20"/>
      <c r="IE679" s="20"/>
      <c r="IF679" s="20"/>
      <c r="IG679" s="20"/>
      <c r="IH679" s="20"/>
      <c r="II679" s="20"/>
      <c r="IJ679" s="20"/>
      <c r="IK679" s="20"/>
      <c r="IL679" s="20"/>
      <c r="IM679" s="20"/>
      <c r="IN679" s="20"/>
      <c r="IO679" s="20"/>
      <c r="IP679" s="20"/>
      <c r="IQ679" s="20"/>
      <c r="IR679" s="20"/>
      <c r="IS679" s="20"/>
      <c r="IT679" s="20"/>
      <c r="IU679" s="20"/>
    </row>
    <row r="680" spans="1:255" x14ac:dyDescent="0.2">
      <c r="A680" s="70"/>
      <c r="B680" s="69"/>
      <c r="C680" s="69"/>
      <c r="D680" s="69"/>
      <c r="E680" s="69"/>
      <c r="F680" s="69"/>
      <c r="G680" s="69"/>
      <c r="H680" s="218"/>
      <c r="I680" s="219"/>
      <c r="J680" s="218"/>
      <c r="K680" s="220"/>
    </row>
    <row r="681" spans="1:255" ht="47.25" x14ac:dyDescent="0.2">
      <c r="A681" s="109">
        <v>21</v>
      </c>
      <c r="B681" s="116" t="s">
        <v>153</v>
      </c>
      <c r="C681" s="110" t="s">
        <v>480</v>
      </c>
      <c r="D681" s="111" t="s">
        <v>23</v>
      </c>
      <c r="E681" s="112">
        <v>24</v>
      </c>
      <c r="F681" s="113">
        <v>25.72</v>
      </c>
      <c r="G681" s="117" t="s">
        <v>6</v>
      </c>
      <c r="H681" s="113"/>
      <c r="I681" s="114">
        <v>745.70999999999992</v>
      </c>
      <c r="J681" s="92"/>
      <c r="K681" s="115">
        <v>24150.71</v>
      </c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  <c r="BU681" s="20"/>
      <c r="BV681" s="20"/>
      <c r="BW681" s="20"/>
      <c r="BX681" s="20"/>
      <c r="BY681" s="20"/>
      <c r="BZ681" s="20"/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0"/>
      <c r="CO681" s="20"/>
      <c r="CP681" s="20"/>
      <c r="CQ681" s="20"/>
      <c r="CR681" s="20"/>
      <c r="CS681" s="20"/>
      <c r="CT681" s="20"/>
      <c r="CU681" s="20"/>
      <c r="CV681" s="20"/>
      <c r="CW681" s="20"/>
      <c r="CX681" s="20"/>
      <c r="CY681" s="20"/>
      <c r="CZ681" s="20"/>
      <c r="DA681" s="20"/>
      <c r="DB681" s="20"/>
      <c r="DC681" s="20"/>
      <c r="DD681" s="20"/>
      <c r="DE681" s="20"/>
      <c r="DF681" s="20"/>
      <c r="DG681" s="20"/>
      <c r="DH681" s="20"/>
      <c r="DI681" s="20"/>
      <c r="DJ681" s="20"/>
      <c r="DK681" s="20"/>
      <c r="DL681" s="20"/>
      <c r="DM681" s="20"/>
      <c r="DN681" s="20"/>
      <c r="DO681" s="20"/>
      <c r="DP681" s="20"/>
      <c r="DQ681" s="20"/>
      <c r="DR681" s="20"/>
      <c r="DS681" s="20"/>
      <c r="DT681" s="20"/>
      <c r="DU681" s="20"/>
      <c r="DV681" s="20"/>
      <c r="DW681" s="20"/>
      <c r="DX681" s="20"/>
      <c r="DY681" s="20"/>
      <c r="DZ681" s="20"/>
      <c r="EA681" s="20"/>
      <c r="EB681" s="20"/>
      <c r="EC681" s="20"/>
      <c r="ED681" s="20"/>
      <c r="EE681" s="20"/>
      <c r="EF681" s="20"/>
      <c r="EG681" s="20"/>
      <c r="EH681" s="20"/>
      <c r="EI681" s="20"/>
      <c r="EJ681" s="20"/>
      <c r="EK681" s="20"/>
      <c r="EL681" s="20"/>
      <c r="EM681" s="20"/>
      <c r="EN681" s="20"/>
      <c r="EO681" s="20"/>
      <c r="EP681" s="20"/>
      <c r="EQ681" s="20"/>
      <c r="ER681" s="20"/>
      <c r="ES681" s="20"/>
      <c r="ET681" s="20"/>
      <c r="EU681" s="20"/>
      <c r="EV681" s="20"/>
      <c r="EW681" s="20"/>
      <c r="EX681" s="20"/>
      <c r="EY681" s="20"/>
      <c r="EZ681" s="20"/>
      <c r="FA681" s="20"/>
      <c r="FB681" s="20"/>
      <c r="FC681" s="20"/>
      <c r="FD681" s="20"/>
      <c r="FE681" s="20"/>
      <c r="FF681" s="20"/>
      <c r="FG681" s="20"/>
      <c r="FH681" s="20"/>
      <c r="FI681" s="20"/>
      <c r="FJ681" s="20"/>
      <c r="FK681" s="20"/>
      <c r="FL681" s="20"/>
      <c r="FM681" s="20"/>
      <c r="FN681" s="20"/>
      <c r="FO681" s="20"/>
      <c r="FP681" s="20"/>
      <c r="FQ681" s="20"/>
      <c r="FR681" s="20"/>
      <c r="FS681" s="20"/>
      <c r="FT681" s="20"/>
      <c r="FU681" s="20"/>
      <c r="FV681" s="20"/>
      <c r="FW681" s="20"/>
      <c r="FX681" s="20"/>
      <c r="FY681" s="20"/>
      <c r="FZ681" s="20"/>
      <c r="GA681" s="20"/>
      <c r="GB681" s="20"/>
      <c r="GC681" s="20"/>
      <c r="GD681" s="20"/>
      <c r="GE681" s="20"/>
      <c r="GF681" s="20"/>
      <c r="GG681" s="20"/>
      <c r="GH681" s="20"/>
      <c r="GI681" s="20"/>
      <c r="GJ681" s="20"/>
      <c r="GK681" s="20"/>
      <c r="GL681" s="20"/>
      <c r="GM681" s="20"/>
      <c r="GN681" s="20"/>
      <c r="GO681" s="20"/>
      <c r="GP681" s="20"/>
      <c r="GQ681" s="20"/>
      <c r="GR681" s="20"/>
      <c r="GS681" s="20"/>
      <c r="GT681" s="20"/>
      <c r="GU681" s="20"/>
      <c r="GV681" s="20"/>
      <c r="GW681" s="20"/>
      <c r="GX681" s="20"/>
      <c r="GY681" s="20"/>
      <c r="GZ681" s="20"/>
      <c r="HA681" s="20"/>
      <c r="HB681" s="20"/>
      <c r="HC681" s="20"/>
      <c r="HD681" s="20"/>
      <c r="HE681" s="20"/>
      <c r="HF681" s="20"/>
      <c r="HG681" s="20"/>
      <c r="HH681" s="20"/>
      <c r="HI681" s="20"/>
      <c r="HJ681" s="20"/>
      <c r="HK681" s="20"/>
      <c r="HL681" s="20"/>
      <c r="HM681" s="20"/>
      <c r="HN681" s="20"/>
      <c r="HO681" s="20"/>
      <c r="HP681" s="20"/>
      <c r="HQ681" s="20"/>
      <c r="HR681" s="20"/>
      <c r="HS681" s="20"/>
      <c r="HT681" s="20"/>
      <c r="HU681" s="20"/>
      <c r="HV681" s="20"/>
      <c r="HW681" s="20"/>
      <c r="HX681" s="20"/>
      <c r="HY681" s="20"/>
      <c r="HZ681" s="20"/>
      <c r="IA681" s="20"/>
      <c r="IB681" s="20"/>
      <c r="IC681" s="20"/>
      <c r="ID681" s="20"/>
      <c r="IE681" s="20"/>
      <c r="IF681" s="20"/>
      <c r="IG681" s="20"/>
      <c r="IH681" s="20"/>
      <c r="II681" s="20"/>
      <c r="IJ681" s="20"/>
      <c r="IK681" s="20"/>
      <c r="IL681" s="20"/>
      <c r="IM681" s="20"/>
      <c r="IN681" s="20"/>
      <c r="IO681" s="20"/>
      <c r="IP681" s="20"/>
      <c r="IQ681" s="20"/>
      <c r="IR681" s="20"/>
      <c r="IS681" s="20"/>
      <c r="IT681" s="20"/>
      <c r="IU681" s="20"/>
    </row>
    <row r="682" spans="1:255" x14ac:dyDescent="0.2">
      <c r="A682" s="60"/>
      <c r="B682" s="61"/>
      <c r="C682" s="61" t="s">
        <v>405</v>
      </c>
      <c r="D682" s="62"/>
      <c r="E682" s="63"/>
      <c r="F682" s="64">
        <v>9.51</v>
      </c>
      <c r="G682" s="65" t="s">
        <v>26</v>
      </c>
      <c r="H682" s="64">
        <v>9.99</v>
      </c>
      <c r="I682" s="64">
        <v>239.76</v>
      </c>
      <c r="J682" s="66">
        <v>33.39</v>
      </c>
      <c r="K682" s="67">
        <v>8005.59</v>
      </c>
      <c r="O682" s="20"/>
      <c r="P682" s="20"/>
      <c r="Q682" s="20"/>
      <c r="R682" s="20"/>
      <c r="S682" s="20"/>
      <c r="T682" s="20">
        <v>239.76</v>
      </c>
      <c r="U682" s="20">
        <v>8005.59</v>
      </c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  <c r="BU682" s="20"/>
      <c r="BV682" s="20"/>
      <c r="BW682" s="20"/>
      <c r="BX682" s="20"/>
      <c r="BY682" s="20"/>
      <c r="BZ682" s="20"/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0"/>
      <c r="CO682" s="20"/>
      <c r="CP682" s="20"/>
      <c r="CQ682" s="20"/>
      <c r="CR682" s="20"/>
      <c r="CS682" s="20"/>
      <c r="CT682" s="20"/>
      <c r="CU682" s="20"/>
      <c r="CV682" s="20">
        <v>1</v>
      </c>
      <c r="CW682" s="20"/>
      <c r="CX682" s="20"/>
      <c r="CY682" s="20"/>
      <c r="CZ682" s="20"/>
      <c r="DA682" s="20"/>
      <c r="DB682" s="20"/>
      <c r="DC682" s="20"/>
      <c r="DD682" s="20"/>
      <c r="DE682" s="20"/>
      <c r="DF682" s="20"/>
      <c r="DG682" s="20">
        <v>8005.59</v>
      </c>
      <c r="DH682" s="20">
        <v>1</v>
      </c>
      <c r="DI682" s="20"/>
      <c r="DJ682" s="20"/>
      <c r="DK682" s="20"/>
      <c r="DL682" s="20"/>
      <c r="DM682" s="20"/>
      <c r="DN682" s="20"/>
      <c r="DO682" s="20"/>
      <c r="DP682" s="20"/>
      <c r="DQ682" s="20">
        <v>239.76</v>
      </c>
      <c r="DR682" s="20"/>
      <c r="DS682" s="20">
        <v>8005.59</v>
      </c>
      <c r="DT682" s="20"/>
      <c r="DU682" s="20"/>
      <c r="DV682" s="20"/>
      <c r="DW682" s="20"/>
      <c r="DX682" s="20"/>
      <c r="DY682" s="20"/>
      <c r="DZ682" s="20"/>
      <c r="EA682" s="20"/>
      <c r="EB682" s="20"/>
      <c r="EC682" s="20"/>
      <c r="ED682" s="20"/>
      <c r="EE682" s="20"/>
      <c r="EF682" s="20"/>
      <c r="EG682" s="20"/>
      <c r="EH682" s="20"/>
      <c r="EI682" s="20"/>
      <c r="EJ682" s="20"/>
      <c r="EK682" s="20"/>
      <c r="EL682" s="20"/>
      <c r="EM682" s="20"/>
      <c r="EN682" s="20"/>
      <c r="EO682" s="20"/>
      <c r="EP682" s="20"/>
      <c r="EQ682" s="20"/>
      <c r="ER682" s="20"/>
      <c r="ES682" s="20"/>
      <c r="ET682" s="20"/>
      <c r="EU682" s="20"/>
      <c r="EV682" s="20"/>
      <c r="EW682" s="20"/>
      <c r="EX682" s="20"/>
      <c r="EY682" s="20"/>
      <c r="EZ682" s="20"/>
      <c r="FA682" s="20"/>
      <c r="FB682" s="20"/>
      <c r="FC682" s="20"/>
      <c r="FD682" s="20"/>
      <c r="FE682" s="20"/>
      <c r="FF682" s="20"/>
      <c r="FG682" s="20"/>
      <c r="FH682" s="20"/>
      <c r="FI682" s="20"/>
      <c r="FJ682" s="20"/>
      <c r="FK682" s="20"/>
      <c r="FL682" s="20"/>
      <c r="FM682" s="20"/>
      <c r="FN682" s="20"/>
      <c r="FO682" s="20"/>
      <c r="FP682" s="20"/>
      <c r="FQ682" s="20"/>
      <c r="FR682" s="20"/>
      <c r="FS682" s="20"/>
      <c r="FT682" s="20"/>
      <c r="FU682" s="20"/>
      <c r="FV682" s="20"/>
      <c r="FW682" s="20"/>
      <c r="FX682" s="20"/>
      <c r="FY682" s="20"/>
      <c r="FZ682" s="20"/>
      <c r="GA682" s="20"/>
      <c r="GB682" s="20"/>
      <c r="GC682" s="20"/>
      <c r="GD682" s="20"/>
      <c r="GE682" s="20"/>
      <c r="GF682" s="20"/>
      <c r="GG682" s="20"/>
      <c r="GH682" s="20"/>
      <c r="GI682" s="20"/>
      <c r="GJ682" s="20">
        <v>239.76</v>
      </c>
      <c r="GK682" s="20">
        <v>239.76</v>
      </c>
      <c r="GL682" s="20"/>
      <c r="GM682" s="20"/>
      <c r="GN682" s="20"/>
      <c r="GO682" s="20"/>
      <c r="GP682" s="20"/>
      <c r="GQ682" s="20"/>
      <c r="GR682" s="20"/>
      <c r="GS682" s="20"/>
      <c r="GT682" s="20"/>
      <c r="GU682" s="20"/>
      <c r="GV682" s="20"/>
      <c r="GW682" s="20"/>
      <c r="GX682" s="20"/>
      <c r="GY682" s="20"/>
      <c r="GZ682" s="20"/>
      <c r="HA682" s="20"/>
      <c r="HB682" s="20">
        <v>239.76</v>
      </c>
      <c r="HC682" s="20"/>
      <c r="HD682" s="20"/>
      <c r="HE682" s="20"/>
      <c r="HF682" s="20">
        <v>239.76</v>
      </c>
      <c r="HG682" s="20"/>
      <c r="HH682" s="20"/>
      <c r="HI682" s="20"/>
      <c r="HJ682" s="20"/>
      <c r="HK682" s="20"/>
      <c r="HL682" s="20">
        <v>239.76</v>
      </c>
      <c r="HM682" s="20"/>
      <c r="HN682" s="20">
        <v>239.76</v>
      </c>
      <c r="HO682" s="20"/>
      <c r="HP682" s="20"/>
      <c r="HQ682" s="20"/>
      <c r="HR682" s="20"/>
      <c r="HS682" s="20"/>
      <c r="HT682" s="20"/>
      <c r="HU682" s="20"/>
      <c r="HV682" s="20"/>
      <c r="HW682" s="20"/>
      <c r="HX682" s="20">
        <v>239.76</v>
      </c>
      <c r="HY682" s="20"/>
      <c r="HZ682" s="20"/>
      <c r="IA682" s="20"/>
      <c r="IB682" s="20"/>
      <c r="IC682" s="20"/>
      <c r="ID682" s="20"/>
      <c r="IE682" s="20"/>
      <c r="IF682" s="20"/>
      <c r="IG682" s="20"/>
      <c r="IH682" s="20"/>
      <c r="II682" s="20"/>
      <c r="IJ682" s="20"/>
      <c r="IK682" s="20"/>
      <c r="IL682" s="20"/>
      <c r="IM682" s="20"/>
      <c r="IN682" s="20"/>
      <c r="IO682" s="20"/>
      <c r="IP682" s="20"/>
      <c r="IQ682" s="20"/>
      <c r="IR682" s="20"/>
      <c r="IS682" s="20"/>
      <c r="IT682" s="20"/>
      <c r="IU682" s="20"/>
    </row>
    <row r="683" spans="1:255" x14ac:dyDescent="0.2">
      <c r="A683" s="71"/>
      <c r="B683" s="72"/>
      <c r="C683" s="72" t="s">
        <v>406</v>
      </c>
      <c r="D683" s="73"/>
      <c r="E683" s="74"/>
      <c r="F683" s="75">
        <v>1.47</v>
      </c>
      <c r="G683" s="76" t="s">
        <v>26</v>
      </c>
      <c r="H683" s="75">
        <v>1.55</v>
      </c>
      <c r="I683" s="75">
        <v>37.200000000000003</v>
      </c>
      <c r="J683" s="77">
        <v>13.26</v>
      </c>
      <c r="K683" s="78">
        <v>493.27</v>
      </c>
      <c r="O683" s="20"/>
      <c r="P683" s="20"/>
      <c r="Q683" s="20"/>
      <c r="R683" s="20"/>
      <c r="S683" s="20"/>
      <c r="T683" s="20">
        <v>37.200000000000003</v>
      </c>
      <c r="U683" s="20">
        <v>493.27</v>
      </c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  <c r="BU683" s="20"/>
      <c r="BV683" s="20"/>
      <c r="BW683" s="20"/>
      <c r="BX683" s="20"/>
      <c r="BY683" s="20"/>
      <c r="BZ683" s="20"/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0"/>
      <c r="CO683" s="20"/>
      <c r="CP683" s="20"/>
      <c r="CQ683" s="20"/>
      <c r="CR683" s="20"/>
      <c r="CS683" s="20"/>
      <c r="CT683" s="20"/>
      <c r="CU683" s="20"/>
      <c r="CV683" s="20">
        <v>1</v>
      </c>
      <c r="CW683" s="20"/>
      <c r="CX683" s="20"/>
      <c r="CY683" s="20"/>
      <c r="CZ683" s="20"/>
      <c r="DA683" s="20"/>
      <c r="DB683" s="20"/>
      <c r="DC683" s="20"/>
      <c r="DD683" s="20"/>
      <c r="DE683" s="20"/>
      <c r="DF683" s="20"/>
      <c r="DG683" s="20"/>
      <c r="DH683" s="20"/>
      <c r="DI683" s="20"/>
      <c r="DJ683" s="20"/>
      <c r="DK683" s="20"/>
      <c r="DL683" s="20"/>
      <c r="DM683" s="20"/>
      <c r="DN683" s="20"/>
      <c r="DO683" s="20"/>
      <c r="DP683" s="20"/>
      <c r="DQ683" s="20">
        <v>37.200000000000003</v>
      </c>
      <c r="DR683" s="20"/>
      <c r="DS683" s="20">
        <v>493.27</v>
      </c>
      <c r="DT683" s="20"/>
      <c r="DU683" s="20"/>
      <c r="DV683" s="20"/>
      <c r="DW683" s="20"/>
      <c r="DX683" s="20"/>
      <c r="DY683" s="20"/>
      <c r="DZ683" s="20"/>
      <c r="EA683" s="20"/>
      <c r="EB683" s="20"/>
      <c r="EC683" s="20"/>
      <c r="ED683" s="20"/>
      <c r="EE683" s="20"/>
      <c r="EF683" s="20"/>
      <c r="EG683" s="20"/>
      <c r="EH683" s="20"/>
      <c r="EI683" s="20"/>
      <c r="EJ683" s="20"/>
      <c r="EK683" s="20"/>
      <c r="EL683" s="20"/>
      <c r="EM683" s="20"/>
      <c r="EN683" s="20"/>
      <c r="EO683" s="20"/>
      <c r="EP683" s="20"/>
      <c r="EQ683" s="20"/>
      <c r="ER683" s="20"/>
      <c r="ES683" s="20"/>
      <c r="ET683" s="20"/>
      <c r="EU683" s="20"/>
      <c r="EV683" s="20"/>
      <c r="EW683" s="20"/>
      <c r="EX683" s="20"/>
      <c r="EY683" s="20"/>
      <c r="EZ683" s="20"/>
      <c r="FA683" s="20"/>
      <c r="FB683" s="20"/>
      <c r="FC683" s="20"/>
      <c r="FD683" s="20"/>
      <c r="FE683" s="20"/>
      <c r="FF683" s="20"/>
      <c r="FG683" s="20"/>
      <c r="FH683" s="20"/>
      <c r="FI683" s="20"/>
      <c r="FJ683" s="20"/>
      <c r="FK683" s="20"/>
      <c r="FL683" s="20"/>
      <c r="FM683" s="20"/>
      <c r="FN683" s="20"/>
      <c r="FO683" s="20"/>
      <c r="FP683" s="20"/>
      <c r="FQ683" s="20"/>
      <c r="FR683" s="20"/>
      <c r="FS683" s="20"/>
      <c r="FT683" s="20"/>
      <c r="FU683" s="20"/>
      <c r="FV683" s="20"/>
      <c r="FW683" s="20"/>
      <c r="FX683" s="20"/>
      <c r="FY683" s="20"/>
      <c r="FZ683" s="20"/>
      <c r="GA683" s="20"/>
      <c r="GB683" s="20"/>
      <c r="GC683" s="20"/>
      <c r="GD683" s="20"/>
      <c r="GE683" s="20"/>
      <c r="GF683" s="20"/>
      <c r="GG683" s="20"/>
      <c r="GH683" s="20"/>
      <c r="GI683" s="20"/>
      <c r="GJ683" s="20">
        <v>37.200000000000003</v>
      </c>
      <c r="GK683" s="20"/>
      <c r="GL683" s="20">
        <v>37.200000000000003</v>
      </c>
      <c r="GM683" s="20"/>
      <c r="GN683" s="20"/>
      <c r="GO683" s="20"/>
      <c r="GP683" s="20"/>
      <c r="GQ683" s="20"/>
      <c r="GR683" s="20"/>
      <c r="GS683" s="20"/>
      <c r="GT683" s="20"/>
      <c r="GU683" s="20"/>
      <c r="GV683" s="20"/>
      <c r="GW683" s="20"/>
      <c r="GX683" s="20"/>
      <c r="GY683" s="20"/>
      <c r="GZ683" s="20"/>
      <c r="HA683" s="20"/>
      <c r="HB683" s="20">
        <v>37.200000000000003</v>
      </c>
      <c r="HC683" s="20"/>
      <c r="HD683" s="20"/>
      <c r="HE683" s="20"/>
      <c r="HF683" s="20">
        <v>37.200000000000003</v>
      </c>
      <c r="HG683" s="20"/>
      <c r="HH683" s="20"/>
      <c r="HI683" s="20"/>
      <c r="HJ683" s="20"/>
      <c r="HK683" s="20"/>
      <c r="HL683" s="20">
        <v>37.200000000000003</v>
      </c>
      <c r="HM683" s="20"/>
      <c r="HN683" s="20">
        <v>37.200000000000003</v>
      </c>
      <c r="HO683" s="20"/>
      <c r="HP683" s="20"/>
      <c r="HQ683" s="20"/>
      <c r="HR683" s="20"/>
      <c r="HS683" s="20"/>
      <c r="HT683" s="20"/>
      <c r="HU683" s="20"/>
      <c r="HV683" s="20"/>
      <c r="HW683" s="20"/>
      <c r="HX683" s="20"/>
      <c r="HY683" s="20"/>
      <c r="HZ683" s="20"/>
      <c r="IA683" s="20"/>
      <c r="IB683" s="20"/>
      <c r="IC683" s="20"/>
      <c r="ID683" s="20"/>
      <c r="IE683" s="20"/>
      <c r="IF683" s="20"/>
      <c r="IG683" s="20"/>
      <c r="IH683" s="20"/>
      <c r="II683" s="20"/>
      <c r="IJ683" s="20"/>
      <c r="IK683" s="20"/>
      <c r="IL683" s="20"/>
      <c r="IM683" s="20"/>
      <c r="IN683" s="20"/>
      <c r="IO683" s="20"/>
      <c r="IP683" s="20"/>
      <c r="IQ683" s="20"/>
      <c r="IR683" s="20"/>
      <c r="IS683" s="20"/>
      <c r="IT683" s="20"/>
      <c r="IU683" s="20"/>
    </row>
    <row r="684" spans="1:255" x14ac:dyDescent="0.2">
      <c r="A684" s="71"/>
      <c r="B684" s="72"/>
      <c r="C684" s="72" t="s">
        <v>407</v>
      </c>
      <c r="D684" s="73"/>
      <c r="E684" s="74"/>
      <c r="F684" s="75">
        <v>0.12</v>
      </c>
      <c r="G684" s="76" t="s">
        <v>26</v>
      </c>
      <c r="H684" s="75">
        <v>0.13</v>
      </c>
      <c r="I684" s="75">
        <v>3.12</v>
      </c>
      <c r="J684" s="77">
        <v>33.39</v>
      </c>
      <c r="K684" s="78">
        <v>104.18</v>
      </c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  <c r="BU684" s="20"/>
      <c r="BV684" s="20"/>
      <c r="BW684" s="20"/>
      <c r="BX684" s="20"/>
      <c r="BY684" s="20"/>
      <c r="BZ684" s="20"/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0"/>
      <c r="CO684" s="20"/>
      <c r="CP684" s="20"/>
      <c r="CQ684" s="20"/>
      <c r="CR684" s="20"/>
      <c r="CS684" s="20"/>
      <c r="CT684" s="20"/>
      <c r="CU684" s="20"/>
      <c r="CV684" s="20"/>
      <c r="CW684" s="20"/>
      <c r="CX684" s="20"/>
      <c r="CY684" s="20"/>
      <c r="CZ684" s="20"/>
      <c r="DA684" s="20"/>
      <c r="DB684" s="20"/>
      <c r="DC684" s="20"/>
      <c r="DD684" s="20"/>
      <c r="DE684" s="20"/>
      <c r="DF684" s="20"/>
      <c r="DG684" s="20"/>
      <c r="DH684" s="20"/>
      <c r="DI684" s="20"/>
      <c r="DJ684" s="20"/>
      <c r="DK684" s="20"/>
      <c r="DL684" s="20"/>
      <c r="DM684" s="20"/>
      <c r="DN684" s="20"/>
      <c r="DO684" s="20"/>
      <c r="DP684" s="20"/>
      <c r="DQ684" s="20"/>
      <c r="DR684" s="20"/>
      <c r="DS684" s="20"/>
      <c r="DT684" s="20"/>
      <c r="DU684" s="20"/>
      <c r="DV684" s="20"/>
      <c r="DW684" s="20"/>
      <c r="DX684" s="20"/>
      <c r="DY684" s="20"/>
      <c r="DZ684" s="20"/>
      <c r="EA684" s="20"/>
      <c r="EB684" s="20"/>
      <c r="EC684" s="20"/>
      <c r="ED684" s="20"/>
      <c r="EE684" s="20"/>
      <c r="EF684" s="20"/>
      <c r="EG684" s="20"/>
      <c r="EH684" s="20"/>
      <c r="EI684" s="20"/>
      <c r="EJ684" s="20"/>
      <c r="EK684" s="20"/>
      <c r="EL684" s="20"/>
      <c r="EM684" s="20"/>
      <c r="EN684" s="20"/>
      <c r="EO684" s="20"/>
      <c r="EP684" s="20"/>
      <c r="EQ684" s="20"/>
      <c r="ER684" s="20"/>
      <c r="ES684" s="20"/>
      <c r="ET684" s="20"/>
      <c r="EU684" s="20"/>
      <c r="EV684" s="20"/>
      <c r="EW684" s="20"/>
      <c r="EX684" s="20"/>
      <c r="EY684" s="20"/>
      <c r="EZ684" s="20"/>
      <c r="FA684" s="20"/>
      <c r="FB684" s="20"/>
      <c r="FC684" s="20"/>
      <c r="FD684" s="20"/>
      <c r="FE684" s="20"/>
      <c r="FF684" s="20"/>
      <c r="FG684" s="20"/>
      <c r="FH684" s="20"/>
      <c r="FI684" s="20"/>
      <c r="FJ684" s="20"/>
      <c r="FK684" s="20"/>
      <c r="FL684" s="20"/>
      <c r="FM684" s="20"/>
      <c r="FN684" s="20"/>
      <c r="FO684" s="20"/>
      <c r="FP684" s="20"/>
      <c r="FQ684" s="20"/>
      <c r="FR684" s="20"/>
      <c r="FS684" s="20"/>
      <c r="FT684" s="20"/>
      <c r="FU684" s="20"/>
      <c r="FV684" s="20"/>
      <c r="FW684" s="20"/>
      <c r="FX684" s="20"/>
      <c r="FY684" s="20"/>
      <c r="FZ684" s="20"/>
      <c r="GA684" s="20"/>
      <c r="GB684" s="20"/>
      <c r="GC684" s="20"/>
      <c r="GD684" s="20"/>
      <c r="GE684" s="20"/>
      <c r="GF684" s="20"/>
      <c r="GG684" s="20"/>
      <c r="GH684" s="20"/>
      <c r="GI684" s="20"/>
      <c r="GJ684" s="20"/>
      <c r="GK684" s="20"/>
      <c r="GL684" s="20"/>
      <c r="GM684" s="20">
        <v>3.12</v>
      </c>
      <c r="GN684" s="20"/>
      <c r="GO684" s="20"/>
      <c r="GP684" s="20"/>
      <c r="GQ684" s="20"/>
      <c r="GR684" s="20"/>
      <c r="GS684" s="20"/>
      <c r="GT684" s="20"/>
      <c r="GU684" s="20"/>
      <c r="GV684" s="20"/>
      <c r="GW684" s="20"/>
      <c r="GX684" s="20"/>
      <c r="GY684" s="20"/>
      <c r="GZ684" s="20"/>
      <c r="HA684" s="20"/>
      <c r="HB684" s="20"/>
      <c r="HC684" s="20"/>
      <c r="HD684" s="20"/>
      <c r="HE684" s="20"/>
      <c r="HF684" s="20"/>
      <c r="HG684" s="20"/>
      <c r="HH684" s="20"/>
      <c r="HI684" s="20"/>
      <c r="HJ684" s="20"/>
      <c r="HK684" s="20"/>
      <c r="HL684" s="20"/>
      <c r="HM684" s="20"/>
      <c r="HN684" s="20"/>
      <c r="HO684" s="20"/>
      <c r="HP684" s="20"/>
      <c r="HQ684" s="20"/>
      <c r="HR684" s="20"/>
      <c r="HS684" s="20"/>
      <c r="HT684" s="20"/>
      <c r="HU684" s="20"/>
      <c r="HV684" s="20"/>
      <c r="HW684" s="20"/>
      <c r="HX684" s="20">
        <v>3.12</v>
      </c>
      <c r="HY684" s="20"/>
      <c r="HZ684" s="20"/>
      <c r="IA684" s="20"/>
      <c r="IB684" s="20"/>
      <c r="IC684" s="20"/>
      <c r="ID684" s="20"/>
      <c r="IE684" s="20"/>
      <c r="IF684" s="20"/>
      <c r="IG684" s="20"/>
      <c r="IH684" s="20"/>
      <c r="II684" s="20"/>
      <c r="IJ684" s="20"/>
      <c r="IK684" s="20"/>
      <c r="IL684" s="20"/>
      <c r="IM684" s="20"/>
      <c r="IN684" s="20"/>
      <c r="IO684" s="20"/>
      <c r="IP684" s="20"/>
      <c r="IQ684" s="20"/>
      <c r="IR684" s="20"/>
      <c r="IS684" s="20"/>
      <c r="IT684" s="20"/>
      <c r="IU684" s="20"/>
    </row>
    <row r="685" spans="1:255" x14ac:dyDescent="0.2">
      <c r="A685" s="71"/>
      <c r="B685" s="72"/>
      <c r="C685" s="72" t="s">
        <v>408</v>
      </c>
      <c r="D685" s="73"/>
      <c r="E685" s="74"/>
      <c r="F685" s="75">
        <v>14.74</v>
      </c>
      <c r="G685" s="76"/>
      <c r="H685" s="75">
        <v>14.74</v>
      </c>
      <c r="I685" s="75">
        <v>353.76</v>
      </c>
      <c r="J685" s="77">
        <v>9.11</v>
      </c>
      <c r="K685" s="78">
        <v>3222.75</v>
      </c>
      <c r="O685" s="20"/>
      <c r="P685" s="20"/>
      <c r="Q685" s="20"/>
      <c r="R685" s="20"/>
      <c r="S685" s="20"/>
      <c r="T685" s="20">
        <v>353.76</v>
      </c>
      <c r="U685" s="20">
        <v>3222.75</v>
      </c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  <c r="BU685" s="20"/>
      <c r="BV685" s="20"/>
      <c r="BW685" s="20"/>
      <c r="BX685" s="20"/>
      <c r="BY685" s="20"/>
      <c r="BZ685" s="20"/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0"/>
      <c r="CO685" s="20"/>
      <c r="CP685" s="20"/>
      <c r="CQ685" s="20"/>
      <c r="CR685" s="20"/>
      <c r="CS685" s="20"/>
      <c r="CT685" s="20"/>
      <c r="CU685" s="20"/>
      <c r="CV685" s="20">
        <v>1</v>
      </c>
      <c r="CW685" s="20"/>
      <c r="CX685" s="20"/>
      <c r="CY685" s="20"/>
      <c r="CZ685" s="20"/>
      <c r="DA685" s="20"/>
      <c r="DB685" s="20"/>
      <c r="DC685" s="20"/>
      <c r="DD685" s="20"/>
      <c r="DE685" s="20"/>
      <c r="DF685" s="20"/>
      <c r="DG685" s="20"/>
      <c r="DH685" s="20"/>
      <c r="DI685" s="20"/>
      <c r="DJ685" s="20"/>
      <c r="DK685" s="20">
        <v>353.76</v>
      </c>
      <c r="DL685" s="20"/>
      <c r="DM685" s="20">
        <v>3222.75</v>
      </c>
      <c r="DN685" s="20"/>
      <c r="DO685" s="20"/>
      <c r="DP685" s="20"/>
      <c r="DQ685" s="20"/>
      <c r="DR685" s="20"/>
      <c r="DS685" s="20"/>
      <c r="DT685" s="20"/>
      <c r="DU685" s="20"/>
      <c r="DV685" s="20"/>
      <c r="DW685" s="20"/>
      <c r="DX685" s="20"/>
      <c r="DY685" s="20"/>
      <c r="DZ685" s="20"/>
      <c r="EA685" s="20"/>
      <c r="EB685" s="20"/>
      <c r="EC685" s="20"/>
      <c r="ED685" s="20"/>
      <c r="EE685" s="20"/>
      <c r="EF685" s="20"/>
      <c r="EG685" s="20"/>
      <c r="EH685" s="20"/>
      <c r="EI685" s="20"/>
      <c r="EJ685" s="20"/>
      <c r="EK685" s="20"/>
      <c r="EL685" s="20"/>
      <c r="EM685" s="20"/>
      <c r="EN685" s="20"/>
      <c r="EO685" s="20"/>
      <c r="EP685" s="20"/>
      <c r="EQ685" s="20"/>
      <c r="ER685" s="20"/>
      <c r="ES685" s="20"/>
      <c r="ET685" s="20"/>
      <c r="EU685" s="20"/>
      <c r="EV685" s="20"/>
      <c r="EW685" s="20"/>
      <c r="EX685" s="20"/>
      <c r="EY685" s="20"/>
      <c r="EZ685" s="20"/>
      <c r="FA685" s="20"/>
      <c r="FB685" s="20"/>
      <c r="FC685" s="20"/>
      <c r="FD685" s="20"/>
      <c r="FE685" s="20"/>
      <c r="FF685" s="20"/>
      <c r="FG685" s="20"/>
      <c r="FH685" s="20"/>
      <c r="FI685" s="20"/>
      <c r="FJ685" s="20"/>
      <c r="FK685" s="20"/>
      <c r="FL685" s="20"/>
      <c r="FM685" s="20"/>
      <c r="FN685" s="20"/>
      <c r="FO685" s="20"/>
      <c r="FP685" s="20"/>
      <c r="FQ685" s="20"/>
      <c r="FR685" s="20"/>
      <c r="FS685" s="20"/>
      <c r="FT685" s="20"/>
      <c r="FU685" s="20"/>
      <c r="FV685" s="20"/>
      <c r="FW685" s="20"/>
      <c r="FX685" s="20"/>
      <c r="FY685" s="20"/>
      <c r="FZ685" s="20"/>
      <c r="GA685" s="20"/>
      <c r="GB685" s="20"/>
      <c r="GC685" s="20"/>
      <c r="GD685" s="20"/>
      <c r="GE685" s="20"/>
      <c r="GF685" s="20"/>
      <c r="GG685" s="20"/>
      <c r="GH685" s="20"/>
      <c r="GI685" s="20"/>
      <c r="GJ685" s="20">
        <v>353.76</v>
      </c>
      <c r="GK685" s="20"/>
      <c r="GL685" s="20"/>
      <c r="GM685" s="20"/>
      <c r="GN685" s="20">
        <v>353.76</v>
      </c>
      <c r="GO685" s="20"/>
      <c r="GP685" s="20">
        <v>353.76</v>
      </c>
      <c r="GQ685" s="20">
        <v>353.76</v>
      </c>
      <c r="GR685" s="20"/>
      <c r="GS685" s="20">
        <v>353.76</v>
      </c>
      <c r="GT685" s="20"/>
      <c r="GU685" s="20"/>
      <c r="GV685" s="20"/>
      <c r="GW685" s="20">
        <v>0</v>
      </c>
      <c r="GX685" s="20">
        <v>0</v>
      </c>
      <c r="GY685" s="20"/>
      <c r="GZ685" s="20"/>
      <c r="HA685" s="20"/>
      <c r="HB685" s="20">
        <v>353.76</v>
      </c>
      <c r="HC685" s="20"/>
      <c r="HD685" s="20"/>
      <c r="HE685" s="20"/>
      <c r="HF685" s="20">
        <v>353.76</v>
      </c>
      <c r="HG685" s="20"/>
      <c r="HH685" s="20"/>
      <c r="HI685" s="20"/>
      <c r="HJ685" s="20"/>
      <c r="HK685" s="20"/>
      <c r="HL685" s="20">
        <v>353.76</v>
      </c>
      <c r="HM685" s="20"/>
      <c r="HN685" s="20">
        <v>353.76</v>
      </c>
      <c r="HO685" s="20"/>
      <c r="HP685" s="20"/>
      <c r="HQ685" s="20"/>
      <c r="HR685" s="20"/>
      <c r="HS685" s="20"/>
      <c r="HT685" s="20"/>
      <c r="HU685" s="20"/>
      <c r="HV685" s="20"/>
      <c r="HW685" s="20"/>
      <c r="HX685" s="20"/>
      <c r="HY685" s="20"/>
      <c r="HZ685" s="20"/>
      <c r="IA685" s="20"/>
      <c r="IB685" s="20"/>
      <c r="IC685" s="20"/>
      <c r="ID685" s="20"/>
      <c r="IE685" s="20"/>
      <c r="IF685" s="20"/>
      <c r="IG685" s="20"/>
      <c r="IH685" s="20"/>
      <c r="II685" s="20"/>
      <c r="IJ685" s="20"/>
      <c r="IK685" s="20"/>
      <c r="IL685" s="20"/>
      <c r="IM685" s="20"/>
      <c r="IN685" s="20"/>
      <c r="IO685" s="20"/>
      <c r="IP685" s="20"/>
      <c r="IQ685" s="20"/>
      <c r="IR685" s="20"/>
      <c r="IS685" s="20"/>
      <c r="IT685" s="20"/>
      <c r="IU685" s="20"/>
    </row>
    <row r="686" spans="1:255" x14ac:dyDescent="0.2">
      <c r="A686" s="79"/>
      <c r="B686" s="80"/>
      <c r="C686" s="80" t="s">
        <v>409</v>
      </c>
      <c r="D686" s="81"/>
      <c r="E686" s="82">
        <v>121</v>
      </c>
      <c r="F686" s="83" t="s">
        <v>410</v>
      </c>
      <c r="G686" s="84"/>
      <c r="H686" s="85">
        <v>12.25</v>
      </c>
      <c r="I686" s="85">
        <v>293.88</v>
      </c>
      <c r="J686" s="87">
        <v>1.21</v>
      </c>
      <c r="K686" s="86">
        <v>9812.82</v>
      </c>
      <c r="O686" s="20"/>
      <c r="P686" s="20"/>
      <c r="Q686" s="20"/>
      <c r="R686" s="20"/>
      <c r="S686" s="20"/>
      <c r="T686" s="20">
        <v>293.88</v>
      </c>
      <c r="U686" s="20">
        <v>9812.82</v>
      </c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  <c r="BU686" s="20"/>
      <c r="BV686" s="20"/>
      <c r="BW686" s="20"/>
      <c r="BX686" s="20"/>
      <c r="BY686" s="20"/>
      <c r="BZ686" s="20"/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0"/>
      <c r="CO686" s="20"/>
      <c r="CP686" s="20"/>
      <c r="CQ686" s="20"/>
      <c r="CR686" s="20"/>
      <c r="CS686" s="20"/>
      <c r="CT686" s="20"/>
      <c r="CU686" s="20"/>
      <c r="CV686" s="20">
        <v>1</v>
      </c>
      <c r="CW686" s="20"/>
      <c r="CX686" s="20"/>
      <c r="CY686" s="20"/>
      <c r="CZ686" s="20"/>
      <c r="DA686" s="20"/>
      <c r="DB686" s="20"/>
      <c r="DC686" s="20"/>
      <c r="DD686" s="20"/>
      <c r="DE686" s="20"/>
      <c r="DF686" s="20"/>
      <c r="DG686" s="20"/>
      <c r="DH686" s="20"/>
      <c r="DI686" s="20"/>
      <c r="DJ686" s="20"/>
      <c r="DK686" s="20"/>
      <c r="DL686" s="20"/>
      <c r="DM686" s="20"/>
      <c r="DN686" s="20"/>
      <c r="DO686" s="20"/>
      <c r="DP686" s="20"/>
      <c r="DQ686" s="20">
        <v>293.88</v>
      </c>
      <c r="DR686" s="20"/>
      <c r="DS686" s="20">
        <v>9812.82</v>
      </c>
      <c r="DT686" s="20"/>
      <c r="DU686" s="20"/>
      <c r="DV686" s="20"/>
      <c r="DW686" s="20"/>
      <c r="DX686" s="20"/>
      <c r="DY686" s="20"/>
      <c r="DZ686" s="20"/>
      <c r="EA686" s="20"/>
      <c r="EB686" s="20"/>
      <c r="EC686" s="20"/>
      <c r="ED686" s="20"/>
      <c r="EE686" s="20"/>
      <c r="EF686" s="20"/>
      <c r="EG686" s="20"/>
      <c r="EH686" s="20"/>
      <c r="EI686" s="20"/>
      <c r="EJ686" s="20"/>
      <c r="EK686" s="20"/>
      <c r="EL686" s="20"/>
      <c r="EM686" s="20"/>
      <c r="EN686" s="20"/>
      <c r="EO686" s="20"/>
      <c r="EP686" s="20"/>
      <c r="EQ686" s="20"/>
      <c r="ER686" s="20"/>
      <c r="ES686" s="20"/>
      <c r="ET686" s="20"/>
      <c r="EU686" s="20"/>
      <c r="EV686" s="20"/>
      <c r="EW686" s="20"/>
      <c r="EX686" s="20"/>
      <c r="EY686" s="20"/>
      <c r="EZ686" s="20"/>
      <c r="FA686" s="20"/>
      <c r="FB686" s="20"/>
      <c r="FC686" s="20"/>
      <c r="FD686" s="20"/>
      <c r="FE686" s="20"/>
      <c r="FF686" s="20"/>
      <c r="FG686" s="20"/>
      <c r="FH686" s="20"/>
      <c r="FI686" s="20"/>
      <c r="FJ686" s="20"/>
      <c r="FK686" s="20"/>
      <c r="FL686" s="20"/>
      <c r="FM686" s="20"/>
      <c r="FN686" s="20"/>
      <c r="FO686" s="20"/>
      <c r="FP686" s="20"/>
      <c r="FQ686" s="20"/>
      <c r="FR686" s="20"/>
      <c r="FS686" s="20"/>
      <c r="FT686" s="20"/>
      <c r="FU686" s="20"/>
      <c r="FV686" s="20"/>
      <c r="FW686" s="20"/>
      <c r="FX686" s="20"/>
      <c r="FY686" s="20"/>
      <c r="FZ686" s="20"/>
      <c r="GA686" s="20"/>
      <c r="GB686" s="20"/>
      <c r="GC686" s="20"/>
      <c r="GD686" s="20"/>
      <c r="GE686" s="20"/>
      <c r="GF686" s="20"/>
      <c r="GG686" s="20"/>
      <c r="GH686" s="20"/>
      <c r="GI686" s="20"/>
      <c r="GJ686" s="20"/>
      <c r="GK686" s="20"/>
      <c r="GL686" s="20"/>
      <c r="GM686" s="20"/>
      <c r="GN686" s="20"/>
      <c r="GO686" s="20"/>
      <c r="GP686" s="20"/>
      <c r="GQ686" s="20"/>
      <c r="GR686" s="20"/>
      <c r="GS686" s="20"/>
      <c r="GT686" s="20"/>
      <c r="GU686" s="20"/>
      <c r="GV686" s="20"/>
      <c r="GW686" s="20"/>
      <c r="GX686" s="20"/>
      <c r="GY686" s="20">
        <v>293.88</v>
      </c>
      <c r="GZ686" s="20"/>
      <c r="HA686" s="20"/>
      <c r="HB686" s="20">
        <v>293.88</v>
      </c>
      <c r="HC686" s="20"/>
      <c r="HD686" s="20"/>
      <c r="HE686" s="20"/>
      <c r="HF686" s="20">
        <v>293.88</v>
      </c>
      <c r="HG686" s="20"/>
      <c r="HH686" s="20"/>
      <c r="HI686" s="20"/>
      <c r="HJ686" s="20"/>
      <c r="HK686" s="20"/>
      <c r="HL686" s="20">
        <v>293.88</v>
      </c>
      <c r="HM686" s="20"/>
      <c r="HN686" s="20">
        <v>293.88</v>
      </c>
      <c r="HO686" s="20"/>
      <c r="HP686" s="20"/>
      <c r="HQ686" s="20"/>
      <c r="HR686" s="20"/>
      <c r="HS686" s="20"/>
      <c r="HT686" s="20"/>
      <c r="HU686" s="20"/>
      <c r="HV686" s="20"/>
      <c r="HW686" s="20"/>
      <c r="HX686" s="20"/>
      <c r="HY686" s="20"/>
      <c r="HZ686" s="20"/>
      <c r="IA686" s="20"/>
      <c r="IB686" s="20"/>
      <c r="IC686" s="20"/>
      <c r="ID686" s="20"/>
      <c r="IE686" s="20"/>
      <c r="IF686" s="20"/>
      <c r="IG686" s="20"/>
      <c r="IH686" s="20"/>
      <c r="II686" s="20"/>
      <c r="IJ686" s="20"/>
      <c r="IK686" s="20"/>
      <c r="IL686" s="20"/>
      <c r="IM686" s="20"/>
      <c r="IN686" s="20"/>
      <c r="IO686" s="20"/>
      <c r="IP686" s="20"/>
      <c r="IQ686" s="20"/>
      <c r="IR686" s="20"/>
      <c r="IS686" s="20"/>
      <c r="IT686" s="20"/>
      <c r="IU686" s="20"/>
    </row>
    <row r="687" spans="1:255" x14ac:dyDescent="0.2">
      <c r="A687" s="79"/>
      <c r="B687" s="80"/>
      <c r="C687" s="80" t="s">
        <v>411</v>
      </c>
      <c r="D687" s="81"/>
      <c r="E687" s="82">
        <v>72</v>
      </c>
      <c r="F687" s="83" t="s">
        <v>410</v>
      </c>
      <c r="G687" s="84"/>
      <c r="H687" s="85">
        <v>7.29</v>
      </c>
      <c r="I687" s="85">
        <v>174.87</v>
      </c>
      <c r="J687" s="87">
        <v>0.72</v>
      </c>
      <c r="K687" s="86">
        <v>5839.03</v>
      </c>
      <c r="O687" s="20"/>
      <c r="P687" s="20"/>
      <c r="Q687" s="20"/>
      <c r="R687" s="20"/>
      <c r="S687" s="20"/>
      <c r="T687" s="20">
        <v>174.87</v>
      </c>
      <c r="U687" s="20">
        <v>5839.03</v>
      </c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  <c r="BU687" s="20"/>
      <c r="BV687" s="20"/>
      <c r="BW687" s="20"/>
      <c r="BX687" s="20"/>
      <c r="BY687" s="20"/>
      <c r="BZ687" s="20"/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0"/>
      <c r="CO687" s="20"/>
      <c r="CP687" s="20"/>
      <c r="CQ687" s="20"/>
      <c r="CR687" s="20"/>
      <c r="CS687" s="20"/>
      <c r="CT687" s="20"/>
      <c r="CU687" s="20"/>
      <c r="CV687" s="20">
        <v>1</v>
      </c>
      <c r="CW687" s="20"/>
      <c r="CX687" s="20"/>
      <c r="CY687" s="20"/>
      <c r="CZ687" s="20"/>
      <c r="DA687" s="20"/>
      <c r="DB687" s="20"/>
      <c r="DC687" s="20"/>
      <c r="DD687" s="20"/>
      <c r="DE687" s="20"/>
      <c r="DF687" s="20"/>
      <c r="DG687" s="20"/>
      <c r="DH687" s="20"/>
      <c r="DI687" s="20"/>
      <c r="DJ687" s="20"/>
      <c r="DK687" s="20"/>
      <c r="DL687" s="20"/>
      <c r="DM687" s="20"/>
      <c r="DN687" s="20"/>
      <c r="DO687" s="20"/>
      <c r="DP687" s="20"/>
      <c r="DQ687" s="20">
        <v>174.87</v>
      </c>
      <c r="DR687" s="20"/>
      <c r="DS687" s="20">
        <v>5839.03</v>
      </c>
      <c r="DT687" s="20"/>
      <c r="DU687" s="20"/>
      <c r="DV687" s="20"/>
      <c r="DW687" s="20"/>
      <c r="DX687" s="20"/>
      <c r="DY687" s="20"/>
      <c r="DZ687" s="20"/>
      <c r="EA687" s="20"/>
      <c r="EB687" s="20"/>
      <c r="EC687" s="20"/>
      <c r="ED687" s="20"/>
      <c r="EE687" s="20"/>
      <c r="EF687" s="20"/>
      <c r="EG687" s="20"/>
      <c r="EH687" s="20"/>
      <c r="EI687" s="20"/>
      <c r="EJ687" s="20"/>
      <c r="EK687" s="20"/>
      <c r="EL687" s="20"/>
      <c r="EM687" s="20"/>
      <c r="EN687" s="20"/>
      <c r="EO687" s="20"/>
      <c r="EP687" s="20"/>
      <c r="EQ687" s="20"/>
      <c r="ER687" s="20"/>
      <c r="ES687" s="20"/>
      <c r="ET687" s="20"/>
      <c r="EU687" s="20"/>
      <c r="EV687" s="20"/>
      <c r="EW687" s="20"/>
      <c r="EX687" s="20"/>
      <c r="EY687" s="20"/>
      <c r="EZ687" s="20"/>
      <c r="FA687" s="20"/>
      <c r="FB687" s="20"/>
      <c r="FC687" s="20"/>
      <c r="FD687" s="20"/>
      <c r="FE687" s="20"/>
      <c r="FF687" s="20"/>
      <c r="FG687" s="20"/>
      <c r="FH687" s="20"/>
      <c r="FI687" s="20"/>
      <c r="FJ687" s="20"/>
      <c r="FK687" s="20"/>
      <c r="FL687" s="20"/>
      <c r="FM687" s="20"/>
      <c r="FN687" s="20"/>
      <c r="FO687" s="20"/>
      <c r="FP687" s="20"/>
      <c r="FQ687" s="20"/>
      <c r="FR687" s="20"/>
      <c r="FS687" s="20"/>
      <c r="FT687" s="20"/>
      <c r="FU687" s="20"/>
      <c r="FV687" s="20"/>
      <c r="FW687" s="20"/>
      <c r="FX687" s="20"/>
      <c r="FY687" s="20"/>
      <c r="FZ687" s="20"/>
      <c r="GA687" s="20"/>
      <c r="GB687" s="20"/>
      <c r="GC687" s="20"/>
      <c r="GD687" s="20"/>
      <c r="GE687" s="20"/>
      <c r="GF687" s="20"/>
      <c r="GG687" s="20"/>
      <c r="GH687" s="20"/>
      <c r="GI687" s="20"/>
      <c r="GJ687" s="20"/>
      <c r="GK687" s="20"/>
      <c r="GL687" s="20"/>
      <c r="GM687" s="20"/>
      <c r="GN687" s="20"/>
      <c r="GO687" s="20"/>
      <c r="GP687" s="20"/>
      <c r="GQ687" s="20"/>
      <c r="GR687" s="20"/>
      <c r="GS687" s="20"/>
      <c r="GT687" s="20"/>
      <c r="GU687" s="20"/>
      <c r="GV687" s="20"/>
      <c r="GW687" s="20"/>
      <c r="GX687" s="20"/>
      <c r="GY687" s="20"/>
      <c r="GZ687" s="20">
        <v>174.87</v>
      </c>
      <c r="HA687" s="20"/>
      <c r="HB687" s="20">
        <v>174.87</v>
      </c>
      <c r="HC687" s="20"/>
      <c r="HD687" s="20"/>
      <c r="HE687" s="20"/>
      <c r="HF687" s="20">
        <v>174.87</v>
      </c>
      <c r="HG687" s="20"/>
      <c r="HH687" s="20"/>
      <c r="HI687" s="20"/>
      <c r="HJ687" s="20"/>
      <c r="HK687" s="20"/>
      <c r="HL687" s="20">
        <v>174.87</v>
      </c>
      <c r="HM687" s="20"/>
      <c r="HN687" s="20">
        <v>174.87</v>
      </c>
      <c r="HO687" s="20"/>
      <c r="HP687" s="20"/>
      <c r="HQ687" s="20"/>
      <c r="HR687" s="20"/>
      <c r="HS687" s="20"/>
      <c r="HT687" s="20"/>
      <c r="HU687" s="20"/>
      <c r="HV687" s="20"/>
      <c r="HW687" s="20"/>
      <c r="HX687" s="20"/>
      <c r="HY687" s="20"/>
      <c r="HZ687" s="20"/>
      <c r="IA687" s="20"/>
      <c r="IB687" s="20"/>
      <c r="IC687" s="20"/>
      <c r="ID687" s="20"/>
      <c r="IE687" s="20"/>
      <c r="IF687" s="20"/>
      <c r="IG687" s="20"/>
      <c r="IH687" s="20"/>
      <c r="II687" s="20"/>
      <c r="IJ687" s="20"/>
      <c r="IK687" s="20"/>
      <c r="IL687" s="20"/>
      <c r="IM687" s="20"/>
      <c r="IN687" s="20"/>
      <c r="IO687" s="20"/>
      <c r="IP687" s="20"/>
      <c r="IQ687" s="20"/>
      <c r="IR687" s="20"/>
      <c r="IS687" s="20"/>
      <c r="IT687" s="20"/>
      <c r="IU687" s="20"/>
    </row>
    <row r="688" spans="1:255" x14ac:dyDescent="0.2">
      <c r="A688" s="71"/>
      <c r="B688" s="72"/>
      <c r="C688" s="72" t="s">
        <v>412</v>
      </c>
      <c r="D688" s="73" t="s">
        <v>413</v>
      </c>
      <c r="E688" s="74">
        <v>1.06</v>
      </c>
      <c r="F688" s="75"/>
      <c r="G688" s="76" t="s">
        <v>26</v>
      </c>
      <c r="H688" s="75">
        <v>1.1100000000000001</v>
      </c>
      <c r="I688" s="88">
        <v>26.712</v>
      </c>
      <c r="J688" s="77"/>
      <c r="K688" s="78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  <c r="BU688" s="20"/>
      <c r="BV688" s="20"/>
      <c r="BW688" s="20"/>
      <c r="BX688" s="20"/>
      <c r="BY688" s="20"/>
      <c r="BZ688" s="20"/>
      <c r="CA688" s="20"/>
      <c r="CB688" s="20"/>
      <c r="CC688" s="20"/>
      <c r="CD688" s="20"/>
      <c r="CE688" s="20"/>
      <c r="CF688" s="20"/>
      <c r="CG688" s="20"/>
      <c r="CH688" s="20"/>
      <c r="CI688" s="20"/>
      <c r="CJ688" s="20"/>
      <c r="CK688" s="20"/>
      <c r="CL688" s="20"/>
      <c r="CM688" s="20"/>
      <c r="CN688" s="20"/>
      <c r="CO688" s="20"/>
      <c r="CP688" s="20"/>
      <c r="CQ688" s="20"/>
      <c r="CR688" s="20"/>
      <c r="CS688" s="20"/>
      <c r="CT688" s="20"/>
      <c r="CU688" s="20"/>
      <c r="CV688" s="20"/>
      <c r="CW688" s="20"/>
      <c r="CX688" s="20"/>
      <c r="CY688" s="20"/>
      <c r="CZ688" s="20"/>
      <c r="DA688" s="20"/>
      <c r="DB688" s="20"/>
      <c r="DC688" s="20"/>
      <c r="DD688" s="20"/>
      <c r="DE688" s="20"/>
      <c r="DF688" s="20"/>
      <c r="DG688" s="20"/>
      <c r="DH688" s="20"/>
      <c r="DI688" s="20"/>
      <c r="DJ688" s="20"/>
      <c r="DK688" s="20"/>
      <c r="DL688" s="20"/>
      <c r="DM688" s="20"/>
      <c r="DN688" s="20"/>
      <c r="DO688" s="20"/>
      <c r="DP688" s="20"/>
      <c r="DQ688" s="20"/>
      <c r="DR688" s="20"/>
      <c r="DS688" s="20"/>
      <c r="DT688" s="20"/>
      <c r="DU688" s="20"/>
      <c r="DV688" s="20"/>
      <c r="DW688" s="20"/>
      <c r="DX688" s="20"/>
      <c r="DY688" s="20"/>
      <c r="DZ688" s="20"/>
      <c r="EA688" s="20"/>
      <c r="EB688" s="20"/>
      <c r="EC688" s="20"/>
      <c r="ED688" s="20"/>
      <c r="EE688" s="20"/>
      <c r="EF688" s="20"/>
      <c r="EG688" s="20"/>
      <c r="EH688" s="20"/>
      <c r="EI688" s="20"/>
      <c r="EJ688" s="20"/>
      <c r="EK688" s="20"/>
      <c r="EL688" s="20"/>
      <c r="EM688" s="20"/>
      <c r="EN688" s="20"/>
      <c r="EO688" s="20"/>
      <c r="EP688" s="20"/>
      <c r="EQ688" s="20"/>
      <c r="ER688" s="20"/>
      <c r="ES688" s="20"/>
      <c r="ET688" s="20"/>
      <c r="EU688" s="20"/>
      <c r="EV688" s="20"/>
      <c r="EW688" s="20"/>
      <c r="EX688" s="20"/>
      <c r="EY688" s="20"/>
      <c r="EZ688" s="20"/>
      <c r="FA688" s="20"/>
      <c r="FB688" s="20"/>
      <c r="FC688" s="20"/>
      <c r="FD688" s="20"/>
      <c r="FE688" s="20"/>
      <c r="FF688" s="20"/>
      <c r="FG688" s="20"/>
      <c r="FH688" s="20"/>
      <c r="FI688" s="20"/>
      <c r="FJ688" s="20"/>
      <c r="FK688" s="20"/>
      <c r="FL688" s="20"/>
      <c r="FM688" s="20"/>
      <c r="FN688" s="20"/>
      <c r="FO688" s="20"/>
      <c r="FP688" s="20"/>
      <c r="FQ688" s="20"/>
      <c r="FR688" s="20"/>
      <c r="FS688" s="20"/>
      <c r="FT688" s="20"/>
      <c r="FU688" s="20"/>
      <c r="FV688" s="20"/>
      <c r="FW688" s="20"/>
      <c r="FX688" s="20"/>
      <c r="FY688" s="20"/>
      <c r="FZ688" s="20"/>
      <c r="GA688" s="20"/>
      <c r="GB688" s="20"/>
      <c r="GC688" s="20"/>
      <c r="GD688" s="20"/>
      <c r="GE688" s="20"/>
      <c r="GF688" s="20"/>
      <c r="GG688" s="20"/>
      <c r="GH688" s="20"/>
      <c r="GI688" s="20"/>
      <c r="GJ688" s="20"/>
      <c r="GK688" s="20"/>
      <c r="GL688" s="20"/>
      <c r="GM688" s="20"/>
      <c r="GN688" s="20"/>
      <c r="GO688" s="20"/>
      <c r="GP688" s="20"/>
      <c r="GQ688" s="20"/>
      <c r="GR688" s="20"/>
      <c r="GS688" s="20"/>
      <c r="GT688" s="20"/>
      <c r="GU688" s="20"/>
      <c r="GV688" s="20"/>
      <c r="GW688" s="20"/>
      <c r="GX688" s="20"/>
      <c r="GY688" s="20"/>
      <c r="GZ688" s="20"/>
      <c r="HA688" s="20"/>
      <c r="HB688" s="20"/>
      <c r="HC688" s="20"/>
      <c r="HD688" s="20"/>
      <c r="HE688" s="20"/>
      <c r="HF688" s="20"/>
      <c r="HG688" s="20"/>
      <c r="HH688" s="20"/>
      <c r="HI688" s="20"/>
      <c r="HJ688" s="20"/>
      <c r="HK688" s="20"/>
      <c r="HL688" s="20"/>
      <c r="HM688" s="20"/>
      <c r="HN688" s="20"/>
      <c r="HO688" s="20"/>
      <c r="HP688" s="20"/>
      <c r="HQ688" s="20"/>
      <c r="HR688" s="20"/>
      <c r="HS688" s="20"/>
      <c r="HT688" s="20"/>
      <c r="HU688" s="20"/>
      <c r="HV688" s="20"/>
      <c r="HW688" s="20"/>
      <c r="HX688" s="20"/>
      <c r="HY688" s="20"/>
      <c r="HZ688" s="20"/>
      <c r="IA688" s="20"/>
      <c r="IB688" s="20"/>
      <c r="IC688" s="20"/>
      <c r="ID688" s="20"/>
      <c r="IE688" s="20"/>
      <c r="IF688" s="20"/>
      <c r="IG688" s="20"/>
      <c r="IH688" s="20"/>
      <c r="II688" s="20"/>
      <c r="IJ688" s="20"/>
      <c r="IK688" s="20"/>
      <c r="IL688" s="20"/>
      <c r="IM688" s="20"/>
      <c r="IN688" s="20"/>
      <c r="IO688" s="20"/>
      <c r="IP688" s="20"/>
      <c r="IQ688" s="20"/>
      <c r="IR688" s="20"/>
      <c r="IS688" s="20"/>
      <c r="IT688" s="20"/>
      <c r="IU688" s="20"/>
    </row>
    <row r="689" spans="1:255" ht="36" x14ac:dyDescent="0.2">
      <c r="A689" s="97" t="s">
        <v>203</v>
      </c>
      <c r="B689" s="98" t="s">
        <v>35</v>
      </c>
      <c r="C689" s="99" t="s">
        <v>481</v>
      </c>
      <c r="D689" s="100" t="s">
        <v>23</v>
      </c>
      <c r="E689" s="101">
        <v>24</v>
      </c>
      <c r="F689" s="102">
        <v>6817.39</v>
      </c>
      <c r="G689" s="65"/>
      <c r="H689" s="102">
        <v>6817.39</v>
      </c>
      <c r="I689" s="103">
        <v>26691.25</v>
      </c>
      <c r="J689" s="66">
        <v>6.13</v>
      </c>
      <c r="K689" s="104">
        <v>163617.35999999999</v>
      </c>
      <c r="L689" s="20"/>
      <c r="M689" s="20"/>
      <c r="N689" s="20"/>
      <c r="O689" s="20"/>
      <c r="P689" s="20"/>
      <c r="Q689" s="20"/>
      <c r="R689" s="20"/>
      <c r="S689" s="20"/>
      <c r="T689" s="20">
        <v>26691.25</v>
      </c>
      <c r="U689" s="20">
        <v>163617.35999999999</v>
      </c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  <c r="BU689" s="20"/>
      <c r="BV689" s="20"/>
      <c r="BW689" s="20"/>
      <c r="BX689" s="20"/>
      <c r="BY689" s="20"/>
      <c r="BZ689" s="20"/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0"/>
      <c r="CO689" s="20"/>
      <c r="CP689" s="20"/>
      <c r="CQ689" s="20"/>
      <c r="CR689" s="20"/>
      <c r="CS689" s="20"/>
      <c r="CT689" s="20"/>
      <c r="CU689" s="20"/>
      <c r="CV689" s="20">
        <v>3</v>
      </c>
      <c r="CW689" s="20"/>
      <c r="CX689" s="20"/>
      <c r="CY689" s="20"/>
      <c r="CZ689" s="20"/>
      <c r="DA689" s="20"/>
      <c r="DB689" s="20"/>
      <c r="DC689" s="20"/>
      <c r="DD689" s="20"/>
      <c r="DE689" s="20"/>
      <c r="DF689" s="20">
        <v>163617.35999999999</v>
      </c>
      <c r="DG689" s="20"/>
      <c r="DH689" s="20"/>
      <c r="DI689" s="20"/>
      <c r="DJ689" s="20"/>
      <c r="DK689" s="20"/>
      <c r="DL689" s="20"/>
      <c r="DM689" s="20"/>
      <c r="DN689" s="20">
        <v>26691.25</v>
      </c>
      <c r="DO689" s="20"/>
      <c r="DP689" s="20">
        <v>163617.35999999999</v>
      </c>
      <c r="DQ689" s="20"/>
      <c r="DR689" s="20"/>
      <c r="DS689" s="20"/>
      <c r="DT689" s="20"/>
      <c r="DU689" s="20"/>
      <c r="DV689" s="20"/>
      <c r="DW689" s="20"/>
      <c r="DX689" s="20"/>
      <c r="DY689" s="20"/>
      <c r="DZ689" s="20"/>
      <c r="EA689" s="20"/>
      <c r="EB689" s="20"/>
      <c r="EC689" s="20"/>
      <c r="ED689" s="20"/>
      <c r="EE689" s="20"/>
      <c r="EF689" s="20"/>
      <c r="EG689" s="20"/>
      <c r="EH689" s="20"/>
      <c r="EI689" s="20"/>
      <c r="EJ689" s="20"/>
      <c r="EK689" s="20"/>
      <c r="EL689" s="20"/>
      <c r="EM689" s="20"/>
      <c r="EN689" s="20"/>
      <c r="EO689" s="20"/>
      <c r="EP689" s="20"/>
      <c r="EQ689" s="20"/>
      <c r="ER689" s="20"/>
      <c r="ES689" s="20"/>
      <c r="ET689" s="20"/>
      <c r="EU689" s="20"/>
      <c r="EV689" s="20"/>
      <c r="EW689" s="20"/>
      <c r="EX689" s="20"/>
      <c r="EY689" s="20"/>
      <c r="EZ689" s="20"/>
      <c r="FA689" s="20"/>
      <c r="FB689" s="20"/>
      <c r="FC689" s="20"/>
      <c r="FD689" s="20"/>
      <c r="FE689" s="20"/>
      <c r="FF689" s="20"/>
      <c r="FG689" s="20"/>
      <c r="FH689" s="20"/>
      <c r="FI689" s="20"/>
      <c r="FJ689" s="20"/>
      <c r="FK689" s="20"/>
      <c r="FL689" s="20"/>
      <c r="FM689" s="20"/>
      <c r="FN689" s="20"/>
      <c r="FO689" s="20"/>
      <c r="FP689" s="20"/>
      <c r="FQ689" s="20"/>
      <c r="FR689" s="20"/>
      <c r="FS689" s="20"/>
      <c r="FT689" s="20"/>
      <c r="FU689" s="20"/>
      <c r="FV689" s="20"/>
      <c r="FW689" s="20"/>
      <c r="FX689" s="20"/>
      <c r="FY689" s="20"/>
      <c r="FZ689" s="20"/>
      <c r="GA689" s="20"/>
      <c r="GB689" s="20"/>
      <c r="GC689" s="20"/>
      <c r="GD689" s="20"/>
      <c r="GE689" s="20"/>
      <c r="GF689" s="20"/>
      <c r="GG689" s="20"/>
      <c r="GH689" s="20"/>
      <c r="GI689" s="20"/>
      <c r="GJ689" s="20"/>
      <c r="GK689" s="20"/>
      <c r="GL689" s="20"/>
      <c r="GM689" s="20"/>
      <c r="GN689" s="20">
        <v>26691.25</v>
      </c>
      <c r="GO689" s="20"/>
      <c r="GP689" s="20">
        <v>26691.25</v>
      </c>
      <c r="GQ689" s="20"/>
      <c r="GR689" s="20"/>
      <c r="GS689" s="20"/>
      <c r="GT689" s="20">
        <v>26691.25</v>
      </c>
      <c r="GU689" s="20"/>
      <c r="GV689" s="20">
        <v>26691.25</v>
      </c>
      <c r="GW689" s="20"/>
      <c r="GX689" s="20"/>
      <c r="GY689" s="20"/>
      <c r="GZ689" s="20"/>
      <c r="HA689" s="20"/>
      <c r="HB689" s="20"/>
      <c r="HC689" s="20"/>
      <c r="HD689" s="20">
        <v>26691.25</v>
      </c>
      <c r="HE689" s="20"/>
      <c r="HF689" s="20"/>
      <c r="HG689" s="20"/>
      <c r="HH689" s="20"/>
      <c r="HI689" s="20"/>
      <c r="HJ689" s="20"/>
      <c r="HK689" s="20"/>
      <c r="HL689" s="20"/>
      <c r="HM689" s="20"/>
      <c r="HN689" s="20"/>
      <c r="HO689" s="20"/>
      <c r="HP689" s="20"/>
      <c r="HQ689" s="20"/>
      <c r="HR689" s="20">
        <v>26691.25</v>
      </c>
      <c r="HS689" s="20"/>
      <c r="HT689" s="20"/>
      <c r="HU689" s="20"/>
      <c r="HV689" s="20"/>
      <c r="HW689" s="20"/>
      <c r="HX689" s="20"/>
      <c r="HY689" s="20"/>
      <c r="HZ689" s="20">
        <v>26691.25</v>
      </c>
      <c r="IA689" s="20"/>
      <c r="IB689" s="20"/>
      <c r="IC689" s="20"/>
      <c r="ID689" s="20"/>
      <c r="IE689" s="20"/>
      <c r="IF689" s="20"/>
      <c r="IG689" s="20"/>
      <c r="IH689" s="20"/>
      <c r="II689" s="20"/>
      <c r="IJ689" s="20"/>
      <c r="IK689" s="20"/>
      <c r="IL689" s="20"/>
      <c r="IM689" s="20"/>
      <c r="IN689" s="20"/>
      <c r="IO689" s="20"/>
      <c r="IP689" s="20"/>
      <c r="IQ689" s="20"/>
      <c r="IR689" s="20"/>
      <c r="IS689" s="20"/>
      <c r="IT689" s="20"/>
      <c r="IU689" s="20"/>
    </row>
    <row r="690" spans="1:255" x14ac:dyDescent="0.2">
      <c r="A690" s="89"/>
      <c r="B690" s="96" t="s">
        <v>415</v>
      </c>
      <c r="C690" s="96" t="s">
        <v>482</v>
      </c>
      <c r="D690" s="29"/>
      <c r="E690" s="29"/>
      <c r="F690" s="29"/>
      <c r="G690" s="29"/>
      <c r="H690" s="29"/>
      <c r="I690" s="29"/>
      <c r="J690" s="29"/>
      <c r="K690" s="90"/>
    </row>
    <row r="691" spans="1:255" ht="13.5" thickBot="1" x14ac:dyDescent="0.25">
      <c r="A691" s="107"/>
      <c r="B691" s="108"/>
      <c r="C691" s="108" t="s">
        <v>417</v>
      </c>
      <c r="D691" s="108"/>
      <c r="E691" s="108"/>
      <c r="F691" s="108"/>
      <c r="G691" s="108"/>
      <c r="H691" s="221">
        <v>26691.25</v>
      </c>
      <c r="I691" s="222"/>
      <c r="J691" s="221">
        <v>163617.35999999999</v>
      </c>
      <c r="K691" s="223"/>
      <c r="L691" s="95"/>
      <c r="M691" s="95"/>
      <c r="N691" s="95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  <c r="BU691" s="20"/>
      <c r="BV691" s="20"/>
      <c r="BW691" s="20"/>
      <c r="BX691" s="20"/>
      <c r="BY691" s="20"/>
      <c r="BZ691" s="20"/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0"/>
      <c r="CO691" s="20"/>
      <c r="CP691" s="20"/>
      <c r="CQ691" s="20"/>
      <c r="CR691" s="20"/>
      <c r="CS691" s="20"/>
      <c r="CT691" s="20"/>
      <c r="CU691" s="20"/>
      <c r="CV691" s="20"/>
      <c r="CW691" s="20"/>
      <c r="CX691" s="20"/>
      <c r="CY691" s="20"/>
      <c r="CZ691" s="20"/>
      <c r="DA691" s="20"/>
      <c r="DB691" s="20"/>
      <c r="DC691" s="20"/>
      <c r="DD691" s="20"/>
      <c r="DE691" s="20"/>
      <c r="DF691" s="20"/>
      <c r="DG691" s="20"/>
      <c r="DH691" s="20"/>
      <c r="DI691" s="20"/>
      <c r="DJ691" s="20"/>
      <c r="DK691" s="20"/>
      <c r="DL691" s="20"/>
      <c r="DM691" s="20"/>
      <c r="DN691" s="20"/>
      <c r="DO691" s="20"/>
      <c r="DP691" s="20"/>
      <c r="DQ691" s="20"/>
      <c r="DR691" s="20"/>
      <c r="DS691" s="20"/>
      <c r="DT691" s="20"/>
      <c r="DU691" s="20"/>
      <c r="DV691" s="20"/>
      <c r="DW691" s="20"/>
      <c r="DX691" s="20"/>
      <c r="DY691" s="20"/>
      <c r="DZ691" s="20"/>
      <c r="EA691" s="20"/>
      <c r="EB691" s="20"/>
      <c r="EC691" s="20"/>
      <c r="ED691" s="20"/>
      <c r="EE691" s="20"/>
      <c r="EF691" s="20"/>
      <c r="EG691" s="20"/>
      <c r="EH691" s="20"/>
      <c r="EI691" s="20"/>
      <c r="EJ691" s="20"/>
      <c r="EK691" s="20"/>
      <c r="EL691" s="20"/>
      <c r="EM691" s="20"/>
      <c r="EN691" s="20"/>
      <c r="EO691" s="20"/>
      <c r="EP691" s="20"/>
      <c r="EQ691" s="20"/>
      <c r="ER691" s="20"/>
      <c r="ES691" s="20"/>
      <c r="ET691" s="20"/>
      <c r="EU691" s="20"/>
      <c r="EV691" s="20"/>
      <c r="EW691" s="20"/>
      <c r="EX691" s="20"/>
      <c r="EY691" s="20"/>
      <c r="EZ691" s="20"/>
      <c r="FA691" s="20"/>
      <c r="FB691" s="20"/>
      <c r="FC691" s="20"/>
      <c r="FD691" s="20"/>
      <c r="FE691" s="20"/>
      <c r="FF691" s="20"/>
      <c r="FG691" s="20"/>
      <c r="FH691" s="20"/>
      <c r="FI691" s="20"/>
      <c r="FJ691" s="20"/>
      <c r="FK691" s="20"/>
      <c r="FL691" s="20"/>
      <c r="FM691" s="20"/>
      <c r="FN691" s="20"/>
      <c r="FO691" s="20"/>
      <c r="FP691" s="20"/>
      <c r="FQ691" s="20"/>
      <c r="FR691" s="20"/>
      <c r="FS691" s="20"/>
      <c r="FT691" s="20"/>
      <c r="FU691" s="20"/>
      <c r="FV691" s="20"/>
      <c r="FW691" s="20"/>
      <c r="FX691" s="20"/>
      <c r="FY691" s="20"/>
      <c r="FZ691" s="20"/>
      <c r="GA691" s="20"/>
      <c r="GB691" s="20"/>
      <c r="GC691" s="20"/>
      <c r="GD691" s="20"/>
      <c r="GE691" s="20"/>
      <c r="GF691" s="20"/>
      <c r="GG691" s="20"/>
      <c r="GH691" s="20"/>
      <c r="GI691" s="20"/>
      <c r="GJ691" s="20"/>
      <c r="GK691" s="20"/>
      <c r="GL691" s="20"/>
      <c r="GM691" s="20"/>
      <c r="GN691" s="20"/>
      <c r="GO691" s="20"/>
      <c r="GP691" s="20"/>
      <c r="GQ691" s="20"/>
      <c r="GR691" s="20"/>
      <c r="GS691" s="20"/>
      <c r="GT691" s="20"/>
      <c r="GU691" s="20"/>
      <c r="GV691" s="20"/>
      <c r="GW691" s="20"/>
      <c r="GX691" s="20"/>
      <c r="GY691" s="20"/>
      <c r="GZ691" s="20"/>
      <c r="HA691" s="20"/>
      <c r="HB691" s="20"/>
      <c r="HC691" s="20"/>
      <c r="HD691" s="20"/>
      <c r="HE691" s="20"/>
      <c r="HF691" s="20"/>
      <c r="HG691" s="20"/>
      <c r="HH691" s="20"/>
      <c r="HI691" s="20"/>
      <c r="HJ691" s="20"/>
      <c r="HK691" s="20"/>
      <c r="HL691" s="20"/>
      <c r="HM691" s="20"/>
      <c r="HN691" s="20"/>
      <c r="HO691" s="20"/>
      <c r="HP691" s="20"/>
      <c r="HQ691" s="20"/>
      <c r="HR691" s="20"/>
      <c r="HS691" s="20"/>
      <c r="HT691" s="20"/>
      <c r="HU691" s="20"/>
      <c r="HV691" s="20"/>
      <c r="HW691" s="20"/>
      <c r="HX691" s="20"/>
      <c r="HY691" s="20"/>
      <c r="HZ691" s="20"/>
      <c r="IA691" s="20"/>
      <c r="IB691" s="20"/>
      <c r="IC691" s="20"/>
      <c r="ID691" s="20"/>
      <c r="IE691" s="20"/>
      <c r="IF691" s="20"/>
      <c r="IG691" s="20"/>
      <c r="IH691" s="20"/>
      <c r="II691" s="20"/>
      <c r="IJ691" s="20"/>
      <c r="IK691" s="20"/>
      <c r="IL691" s="20"/>
      <c r="IM691" s="20"/>
      <c r="IN691" s="20"/>
      <c r="IO691" s="20"/>
      <c r="IP691" s="20"/>
      <c r="IQ691" s="20"/>
      <c r="IR691" s="20"/>
      <c r="IS691" s="20"/>
      <c r="IT691" s="20"/>
      <c r="IU691" s="20"/>
    </row>
    <row r="692" spans="1:255" x14ac:dyDescent="0.2">
      <c r="A692" s="106"/>
      <c r="B692" s="105"/>
      <c r="C692" s="105" t="s">
        <v>418</v>
      </c>
      <c r="D692" s="105"/>
      <c r="E692" s="105"/>
      <c r="F692" s="105"/>
      <c r="G692" s="105"/>
      <c r="H692" s="224">
        <v>27790.720000000001</v>
      </c>
      <c r="I692" s="225"/>
      <c r="J692" s="224">
        <v>190990.81999999998</v>
      </c>
      <c r="K692" s="226"/>
      <c r="O692" s="20"/>
      <c r="P692" s="20"/>
      <c r="Q692" s="20"/>
      <c r="R692" s="20">
        <v>27790.720000000001</v>
      </c>
      <c r="S692" s="20">
        <v>190990.81999999998</v>
      </c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  <c r="BU692" s="20"/>
      <c r="BV692" s="20"/>
      <c r="BW692" s="20"/>
      <c r="BX692" s="20"/>
      <c r="BY692" s="20"/>
      <c r="BZ692" s="20"/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0"/>
      <c r="CO692" s="20"/>
      <c r="CP692" s="20"/>
      <c r="CQ692" s="20"/>
      <c r="CR692" s="20"/>
      <c r="CS692" s="20"/>
      <c r="CT692" s="20"/>
      <c r="CU692" s="20"/>
      <c r="CV692" s="20"/>
      <c r="CW692" s="20"/>
      <c r="CX692" s="20"/>
      <c r="CY692" s="20"/>
      <c r="CZ692" s="20"/>
      <c r="DA692" s="20"/>
      <c r="DB692" s="20"/>
      <c r="DC692" s="20"/>
      <c r="DD692" s="20"/>
      <c r="DE692" s="20"/>
      <c r="DF692" s="20"/>
      <c r="DG692" s="20"/>
      <c r="DH692" s="20"/>
      <c r="DI692" s="20"/>
      <c r="DJ692" s="20"/>
      <c r="DK692" s="20"/>
      <c r="DL692" s="20"/>
      <c r="DM692" s="20"/>
      <c r="DN692" s="20"/>
      <c r="DO692" s="20"/>
      <c r="DP692" s="20"/>
      <c r="DQ692" s="20"/>
      <c r="DR692" s="20"/>
      <c r="DS692" s="20"/>
      <c r="DT692" s="20"/>
      <c r="DU692" s="20"/>
      <c r="DV692" s="20"/>
      <c r="DW692" s="20"/>
      <c r="DX692" s="20"/>
      <c r="DY692" s="20"/>
      <c r="DZ692" s="20"/>
      <c r="EA692" s="20"/>
      <c r="EB692" s="20"/>
      <c r="EC692" s="20"/>
      <c r="ED692" s="20"/>
      <c r="EE692" s="20"/>
      <c r="EF692" s="20"/>
      <c r="EG692" s="20"/>
      <c r="EH692" s="20"/>
      <c r="EI692" s="20"/>
      <c r="EJ692" s="20"/>
      <c r="EK692" s="20"/>
      <c r="EL692" s="20"/>
      <c r="EM692" s="20"/>
      <c r="EN692" s="20"/>
      <c r="EO692" s="20"/>
      <c r="EP692" s="20"/>
      <c r="EQ692" s="20"/>
      <c r="ER692" s="20"/>
      <c r="ES692" s="20"/>
      <c r="ET692" s="20"/>
      <c r="EU692" s="20"/>
      <c r="EV692" s="20"/>
      <c r="EW692" s="20"/>
      <c r="EX692" s="20"/>
      <c r="EY692" s="20"/>
      <c r="EZ692" s="20"/>
      <c r="FA692" s="20"/>
      <c r="FB692" s="20"/>
      <c r="FC692" s="20"/>
      <c r="FD692" s="20"/>
      <c r="FE692" s="20"/>
      <c r="FF692" s="20"/>
      <c r="FG692" s="20"/>
      <c r="FH692" s="20"/>
      <c r="FI692" s="20"/>
      <c r="FJ692" s="20"/>
      <c r="FK692" s="20"/>
      <c r="FL692" s="20"/>
      <c r="FM692" s="20"/>
      <c r="FN692" s="20"/>
      <c r="FO692" s="20"/>
      <c r="FP692" s="20"/>
      <c r="FQ692" s="20"/>
      <c r="FR692" s="20"/>
      <c r="FS692" s="20"/>
      <c r="FT692" s="20"/>
      <c r="FU692" s="20"/>
      <c r="FV692" s="20"/>
      <c r="FW692" s="20"/>
      <c r="FX692" s="20"/>
      <c r="FY692" s="20"/>
      <c r="FZ692" s="20"/>
      <c r="GA692" s="20"/>
      <c r="GB692" s="20"/>
      <c r="GC692" s="20"/>
      <c r="GD692" s="20"/>
      <c r="GE692" s="20"/>
      <c r="GF692" s="20"/>
      <c r="GG692" s="20"/>
      <c r="GH692" s="20"/>
      <c r="GI692" s="20"/>
      <c r="GJ692" s="20"/>
      <c r="GK692" s="20"/>
      <c r="GL692" s="20"/>
      <c r="GM692" s="20"/>
      <c r="GN692" s="20"/>
      <c r="GO692" s="20"/>
      <c r="GP692" s="20"/>
      <c r="GQ692" s="20"/>
      <c r="GR692" s="20"/>
      <c r="GS692" s="20"/>
      <c r="GT692" s="20"/>
      <c r="GU692" s="20"/>
      <c r="GV692" s="20"/>
      <c r="GW692" s="20"/>
      <c r="GX692" s="20"/>
      <c r="GY692" s="20"/>
      <c r="GZ692" s="20"/>
      <c r="HA692" s="20">
        <v>27790.720000000001</v>
      </c>
      <c r="HB692" s="20"/>
      <c r="HC692" s="20"/>
      <c r="HD692" s="20"/>
      <c r="HE692" s="20"/>
      <c r="HF692" s="20"/>
      <c r="HG692" s="20"/>
      <c r="HH692" s="20"/>
      <c r="HI692" s="20"/>
      <c r="HJ692" s="20"/>
      <c r="HK692" s="20"/>
      <c r="HL692" s="20"/>
      <c r="HM692" s="20"/>
      <c r="HN692" s="20"/>
      <c r="HO692" s="20"/>
      <c r="HP692" s="20"/>
      <c r="HQ692" s="20"/>
      <c r="HR692" s="20"/>
      <c r="HS692" s="20"/>
      <c r="HT692" s="20"/>
      <c r="HU692" s="20"/>
      <c r="HV692" s="20"/>
      <c r="HW692" s="20"/>
      <c r="HX692" s="20"/>
      <c r="HY692" s="20"/>
      <c r="HZ692" s="20"/>
      <c r="IA692" s="20"/>
      <c r="IB692" s="20"/>
      <c r="IC692" s="20"/>
      <c r="ID692" s="20"/>
      <c r="IE692" s="20"/>
      <c r="IF692" s="20"/>
      <c r="IG692" s="20"/>
      <c r="IH692" s="20"/>
      <c r="II692" s="20"/>
      <c r="IJ692" s="20"/>
      <c r="IK692" s="20"/>
      <c r="IL692" s="20"/>
      <c r="IM692" s="20"/>
      <c r="IN692" s="20"/>
      <c r="IO692" s="20"/>
      <c r="IP692" s="20"/>
      <c r="IQ692" s="20"/>
      <c r="IR692" s="20"/>
      <c r="IS692" s="20"/>
      <c r="IT692" s="20"/>
      <c r="IU692" s="20"/>
    </row>
    <row r="693" spans="1:255" ht="13.5" thickBot="1" x14ac:dyDescent="0.25">
      <c r="A693" s="70"/>
      <c r="B693" s="69"/>
      <c r="C693" s="69"/>
      <c r="D693" s="69"/>
      <c r="E693" s="69"/>
      <c r="F693" s="69"/>
      <c r="G693" s="69"/>
      <c r="H693" s="218"/>
      <c r="I693" s="219"/>
      <c r="J693" s="218"/>
      <c r="K693" s="220"/>
    </row>
    <row r="694" spans="1:255" x14ac:dyDescent="0.2">
      <c r="A694" s="135"/>
      <c r="B694" s="135"/>
      <c r="C694" s="136" t="s">
        <v>428</v>
      </c>
      <c r="D694" s="136"/>
      <c r="E694" s="136"/>
      <c r="F694" s="136"/>
      <c r="G694" s="136"/>
      <c r="H694" s="136"/>
      <c r="I694" s="137">
        <v>28536.06</v>
      </c>
      <c r="J694" s="136"/>
      <c r="K694" s="137">
        <v>201852.17</v>
      </c>
      <c r="P694" s="20">
        <v>28536.06</v>
      </c>
      <c r="Q694" s="20">
        <v>201852.16999999998</v>
      </c>
      <c r="R694" s="20"/>
      <c r="S694" s="20"/>
      <c r="T694" s="20"/>
      <c r="U694" s="20"/>
      <c r="V694" s="20"/>
      <c r="W694" s="20"/>
    </row>
    <row r="696" spans="1:255" x14ac:dyDescent="0.2">
      <c r="C696" s="139" t="s">
        <v>430</v>
      </c>
      <c r="D696" s="139"/>
      <c r="E696" s="139"/>
      <c r="F696" s="139"/>
      <c r="G696" s="139"/>
      <c r="H696" s="139"/>
      <c r="I696" s="139"/>
      <c r="J696" s="139"/>
      <c r="K696" s="139"/>
    </row>
    <row r="697" spans="1:255" x14ac:dyDescent="0.2">
      <c r="C697" s="11" t="s">
        <v>92</v>
      </c>
      <c r="D697" s="11"/>
      <c r="E697" s="11"/>
      <c r="F697" s="11"/>
      <c r="G697" s="11"/>
      <c r="H697" s="11"/>
      <c r="I697" s="140">
        <v>1265.7599999999998</v>
      </c>
      <c r="J697" s="11"/>
      <c r="K697" s="140">
        <v>18899.849999999999</v>
      </c>
    </row>
    <row r="698" spans="1:255" x14ac:dyDescent="0.2">
      <c r="C698" s="141" t="s">
        <v>430</v>
      </c>
      <c r="D698" s="139"/>
      <c r="E698" s="139"/>
      <c r="F698" s="139"/>
      <c r="G698" s="139"/>
      <c r="H698" s="139"/>
      <c r="I698" s="139"/>
      <c r="J698" s="139"/>
      <c r="K698" s="139"/>
    </row>
    <row r="699" spans="1:255" x14ac:dyDescent="0.2">
      <c r="C699" s="143" t="s">
        <v>431</v>
      </c>
      <c r="D699" s="142"/>
      <c r="E699" s="142"/>
      <c r="F699" s="142"/>
      <c r="G699" s="142"/>
      <c r="H699" s="142"/>
      <c r="I699" s="144">
        <v>296.28999999999996</v>
      </c>
      <c r="J699" s="142"/>
      <c r="K699" s="144">
        <v>9893.14</v>
      </c>
    </row>
    <row r="700" spans="1:255" x14ac:dyDescent="0.2">
      <c r="C700" s="145" t="s">
        <v>432</v>
      </c>
      <c r="D700" s="139"/>
      <c r="E700" s="139"/>
      <c r="F700" s="139"/>
      <c r="G700" s="139"/>
      <c r="H700" s="139"/>
      <c r="I700" s="139"/>
      <c r="J700" s="139"/>
      <c r="K700" s="139"/>
    </row>
    <row r="701" spans="1:255" hidden="1" x14ac:dyDescent="0.2">
      <c r="C701" s="146" t="s">
        <v>433</v>
      </c>
      <c r="D701" s="142"/>
      <c r="E701" s="142"/>
      <c r="F701" s="142"/>
      <c r="G701" s="142"/>
      <c r="H701" s="142"/>
      <c r="I701" s="144">
        <v>0</v>
      </c>
      <c r="J701" s="142"/>
      <c r="K701" s="144">
        <v>0</v>
      </c>
    </row>
    <row r="702" spans="1:255" hidden="1" x14ac:dyDescent="0.2">
      <c r="C702" s="146" t="s">
        <v>434</v>
      </c>
      <c r="D702" s="142"/>
      <c r="E702" s="142"/>
      <c r="F702" s="142"/>
      <c r="G702" s="142"/>
      <c r="H702" s="142"/>
      <c r="I702" s="144">
        <v>0</v>
      </c>
      <c r="J702" s="142"/>
      <c r="K702" s="144">
        <v>0</v>
      </c>
    </row>
    <row r="703" spans="1:255" hidden="1" x14ac:dyDescent="0.2">
      <c r="C703" s="146" t="s">
        <v>435</v>
      </c>
      <c r="D703" s="142"/>
      <c r="E703" s="142"/>
      <c r="F703" s="142"/>
      <c r="G703" s="142"/>
      <c r="H703" s="142"/>
      <c r="I703" s="144">
        <v>0</v>
      </c>
      <c r="J703" s="142"/>
      <c r="K703" s="144">
        <v>0</v>
      </c>
    </row>
    <row r="704" spans="1:255" hidden="1" x14ac:dyDescent="0.2">
      <c r="C704" s="146" t="s">
        <v>436</v>
      </c>
      <c r="D704" s="142"/>
      <c r="E704" s="142"/>
      <c r="F704" s="142"/>
      <c r="G704" s="142"/>
      <c r="H704" s="142"/>
      <c r="I704" s="144">
        <v>0</v>
      </c>
      <c r="J704" s="142"/>
      <c r="K704" s="144">
        <v>0</v>
      </c>
    </row>
    <row r="705" spans="3:11" hidden="1" x14ac:dyDescent="0.2">
      <c r="C705" s="146" t="s">
        <v>437</v>
      </c>
      <c r="D705" s="142"/>
      <c r="E705" s="142"/>
      <c r="F705" s="142"/>
      <c r="G705" s="142"/>
      <c r="H705" s="142"/>
      <c r="I705" s="144">
        <v>0</v>
      </c>
      <c r="J705" s="142"/>
      <c r="K705" s="144">
        <v>0</v>
      </c>
    </row>
    <row r="706" spans="3:11" hidden="1" x14ac:dyDescent="0.2">
      <c r="C706" s="146" t="s">
        <v>438</v>
      </c>
      <c r="D706" s="142"/>
      <c r="E706" s="142"/>
      <c r="F706" s="142"/>
      <c r="G706" s="142"/>
      <c r="H706" s="142"/>
      <c r="I706" s="144">
        <v>0</v>
      </c>
      <c r="J706" s="142"/>
      <c r="K706" s="144">
        <v>0</v>
      </c>
    </row>
    <row r="707" spans="3:11" hidden="1" x14ac:dyDescent="0.2">
      <c r="C707" s="146" t="s">
        <v>439</v>
      </c>
      <c r="D707" s="142"/>
      <c r="E707" s="142"/>
      <c r="F707" s="142"/>
      <c r="G707" s="142"/>
      <c r="H707" s="142"/>
      <c r="I707" s="144">
        <v>0</v>
      </c>
      <c r="J707" s="142"/>
      <c r="K707" s="144">
        <v>0</v>
      </c>
    </row>
    <row r="708" spans="3:11" hidden="1" x14ac:dyDescent="0.2">
      <c r="C708" s="146" t="s">
        <v>440</v>
      </c>
      <c r="D708" s="142"/>
      <c r="E708" s="142"/>
      <c r="F708" s="142"/>
      <c r="G708" s="142"/>
      <c r="H708" s="142"/>
      <c r="I708" s="144">
        <v>0</v>
      </c>
      <c r="J708" s="142"/>
      <c r="K708" s="144">
        <v>0</v>
      </c>
    </row>
    <row r="709" spans="3:11" hidden="1" x14ac:dyDescent="0.2">
      <c r="C709" s="146" t="s">
        <v>441</v>
      </c>
      <c r="D709" s="142"/>
      <c r="E709" s="142"/>
      <c r="F709" s="142"/>
      <c r="G709" s="142"/>
      <c r="H709" s="142"/>
      <c r="I709" s="144">
        <v>0</v>
      </c>
      <c r="J709" s="142"/>
      <c r="K709" s="144">
        <v>0</v>
      </c>
    </row>
    <row r="710" spans="3:11" hidden="1" x14ac:dyDescent="0.2">
      <c r="C710" s="146" t="s">
        <v>442</v>
      </c>
      <c r="D710" s="142"/>
      <c r="E710" s="142"/>
      <c r="F710" s="142"/>
      <c r="G710" s="142"/>
      <c r="H710" s="142"/>
      <c r="I710" s="144">
        <v>0</v>
      </c>
      <c r="J710" s="142"/>
      <c r="K710" s="144">
        <v>0</v>
      </c>
    </row>
    <row r="711" spans="3:11" hidden="1" x14ac:dyDescent="0.2">
      <c r="C711" s="146" t="s">
        <v>443</v>
      </c>
      <c r="D711" s="142"/>
      <c r="E711" s="142"/>
      <c r="F711" s="142"/>
      <c r="G711" s="142"/>
      <c r="H711" s="142"/>
      <c r="I711" s="144">
        <v>0</v>
      </c>
      <c r="J711" s="142"/>
      <c r="K711" s="144">
        <v>0</v>
      </c>
    </row>
    <row r="712" spans="3:11" hidden="1" x14ac:dyDescent="0.2">
      <c r="C712" s="146" t="s">
        <v>444</v>
      </c>
      <c r="D712" s="142"/>
      <c r="E712" s="142"/>
      <c r="F712" s="142"/>
      <c r="G712" s="142"/>
      <c r="H712" s="142"/>
      <c r="I712" s="144">
        <v>0</v>
      </c>
      <c r="J712" s="142"/>
      <c r="K712" s="144">
        <v>0</v>
      </c>
    </row>
    <row r="713" spans="3:11" hidden="1" x14ac:dyDescent="0.2">
      <c r="C713" s="146" t="s">
        <v>445</v>
      </c>
      <c r="D713" s="142"/>
      <c r="E713" s="142"/>
      <c r="F713" s="142"/>
      <c r="G713" s="142"/>
      <c r="H713" s="142"/>
      <c r="I713" s="144">
        <v>0</v>
      </c>
      <c r="J713" s="142"/>
      <c r="K713" s="144">
        <v>0</v>
      </c>
    </row>
    <row r="714" spans="3:11" hidden="1" x14ac:dyDescent="0.2">
      <c r="C714" s="146" t="s">
        <v>446</v>
      </c>
      <c r="D714" s="142"/>
      <c r="E714" s="142"/>
      <c r="F714" s="142"/>
      <c r="G714" s="142"/>
      <c r="H714" s="142"/>
      <c r="I714" s="144">
        <v>0</v>
      </c>
      <c r="J714" s="142"/>
      <c r="K714" s="144">
        <v>0</v>
      </c>
    </row>
    <row r="715" spans="3:11" hidden="1" x14ac:dyDescent="0.2">
      <c r="C715" s="146" t="s">
        <v>447</v>
      </c>
      <c r="D715" s="142"/>
      <c r="E715" s="142"/>
      <c r="F715" s="142"/>
      <c r="G715" s="142"/>
      <c r="H715" s="142"/>
      <c r="I715" s="144">
        <v>0</v>
      </c>
      <c r="J715" s="142"/>
      <c r="K715" s="144">
        <v>0</v>
      </c>
    </row>
    <row r="716" spans="3:11" x14ac:dyDescent="0.2">
      <c r="C716" s="146" t="s">
        <v>448</v>
      </c>
      <c r="D716" s="142"/>
      <c r="E716" s="142"/>
      <c r="F716" s="142"/>
      <c r="G716" s="142"/>
      <c r="H716" s="142"/>
      <c r="I716" s="144">
        <v>296.28999999999996</v>
      </c>
      <c r="J716" s="142"/>
      <c r="K716" s="144">
        <v>9893.14</v>
      </c>
    </row>
    <row r="717" spans="3:11" x14ac:dyDescent="0.2">
      <c r="C717" s="148" t="s">
        <v>449</v>
      </c>
      <c r="D717" s="147"/>
      <c r="E717" s="147"/>
      <c r="F717" s="147"/>
      <c r="G717" s="147"/>
      <c r="H717" s="147"/>
      <c r="I717" s="149">
        <v>42.13</v>
      </c>
      <c r="J717" s="147"/>
      <c r="K717" s="149">
        <v>558.66999999999996</v>
      </c>
    </row>
    <row r="718" spans="3:11" hidden="1" x14ac:dyDescent="0.2">
      <c r="C718" s="145" t="s">
        <v>430</v>
      </c>
      <c r="D718" s="139"/>
      <c r="E718" s="139"/>
      <c r="F718" s="139"/>
      <c r="G718" s="139"/>
      <c r="H718" s="139"/>
      <c r="I718" s="139"/>
      <c r="J718" s="139"/>
      <c r="K718" s="139"/>
    </row>
    <row r="719" spans="3:11" hidden="1" x14ac:dyDescent="0.2">
      <c r="C719" s="150" t="s">
        <v>450</v>
      </c>
      <c r="D719" s="147"/>
      <c r="E719" s="147"/>
      <c r="F719" s="147"/>
      <c r="G719" s="147"/>
      <c r="H719" s="147"/>
      <c r="I719" s="149">
        <v>3.74</v>
      </c>
      <c r="J719" s="147"/>
      <c r="K719" s="149">
        <v>124.98</v>
      </c>
    </row>
    <row r="720" spans="3:11" hidden="1" x14ac:dyDescent="0.2">
      <c r="C720" s="151" t="s">
        <v>451</v>
      </c>
      <c r="D720" s="132"/>
      <c r="E720" s="132"/>
      <c r="F720" s="132"/>
      <c r="G720" s="132"/>
      <c r="H720" s="132"/>
      <c r="I720" s="152">
        <v>927.33999999999992</v>
      </c>
      <c r="J720" s="132"/>
      <c r="K720" s="152">
        <v>8448.0400000000009</v>
      </c>
    </row>
    <row r="721" spans="1:11" hidden="1" x14ac:dyDescent="0.2">
      <c r="C721" s="153" t="s">
        <v>430</v>
      </c>
      <c r="D721" s="132"/>
      <c r="E721" s="132"/>
      <c r="F721" s="132"/>
      <c r="G721" s="132"/>
      <c r="H721" s="132"/>
      <c r="I721" s="152"/>
      <c r="J721" s="132"/>
      <c r="K721" s="152"/>
    </row>
    <row r="722" spans="1:11" hidden="1" x14ac:dyDescent="0.2">
      <c r="C722" s="154" t="s">
        <v>452</v>
      </c>
      <c r="D722" s="132"/>
      <c r="E722" s="132"/>
      <c r="F722" s="132"/>
      <c r="G722" s="132"/>
      <c r="H722" s="132"/>
      <c r="I722" s="152">
        <v>927.33999999999992</v>
      </c>
      <c r="J722" s="132"/>
      <c r="K722" s="152">
        <v>8448.0400000000009</v>
      </c>
    </row>
    <row r="723" spans="1:11" hidden="1" x14ac:dyDescent="0.2">
      <c r="C723" s="155" t="s">
        <v>453</v>
      </c>
      <c r="D723" s="132"/>
      <c r="E723" s="132"/>
      <c r="F723" s="132"/>
      <c r="G723" s="132"/>
      <c r="H723" s="132"/>
      <c r="I723" s="152">
        <v>0</v>
      </c>
      <c r="J723" s="132"/>
      <c r="K723" s="152">
        <v>0</v>
      </c>
    </row>
    <row r="724" spans="1:11" hidden="1" x14ac:dyDescent="0.2">
      <c r="C724" s="155" t="s">
        <v>454</v>
      </c>
      <c r="D724" s="132"/>
      <c r="E724" s="132"/>
      <c r="F724" s="132"/>
      <c r="G724" s="132"/>
      <c r="H724" s="132"/>
      <c r="I724" s="152">
        <v>927.33999999999992</v>
      </c>
      <c r="J724" s="132"/>
      <c r="K724" s="152">
        <v>8448.0400000000009</v>
      </c>
    </row>
    <row r="725" spans="1:11" hidden="1" x14ac:dyDescent="0.2">
      <c r="C725" s="154" t="s">
        <v>455</v>
      </c>
      <c r="D725" s="132"/>
      <c r="E725" s="132"/>
      <c r="F725" s="132"/>
      <c r="G725" s="132"/>
      <c r="H725" s="132"/>
      <c r="I725" s="152">
        <v>0</v>
      </c>
      <c r="J725" s="132"/>
      <c r="K725" s="152">
        <v>0</v>
      </c>
    </row>
    <row r="726" spans="1:11" hidden="1" x14ac:dyDescent="0.2">
      <c r="C726" s="156" t="s">
        <v>456</v>
      </c>
      <c r="D726" s="138"/>
      <c r="E726" s="138"/>
      <c r="F726" s="138"/>
      <c r="G726" s="138"/>
      <c r="H726" s="138"/>
      <c r="I726" s="157">
        <v>0</v>
      </c>
      <c r="J726" s="138"/>
      <c r="K726" s="157">
        <v>0</v>
      </c>
    </row>
    <row r="728" spans="1:11" hidden="1" x14ac:dyDescent="0.2">
      <c r="C728" s="142" t="s">
        <v>457</v>
      </c>
      <c r="D728" s="142"/>
      <c r="E728" s="142"/>
      <c r="F728" s="142"/>
      <c r="G728" s="142"/>
      <c r="H728" s="142"/>
      <c r="I728" s="144">
        <v>300.02999999999997</v>
      </c>
      <c r="J728" s="142"/>
      <c r="K728" s="144">
        <v>10018.119999999999</v>
      </c>
    </row>
    <row r="730" spans="1:11" x14ac:dyDescent="0.2">
      <c r="A730" s="158"/>
      <c r="B730" s="158"/>
      <c r="C730" s="158" t="s">
        <v>458</v>
      </c>
      <c r="D730" s="158"/>
      <c r="E730" s="158"/>
      <c r="F730" s="158"/>
      <c r="G730" s="158"/>
      <c r="H730" s="158"/>
      <c r="I730" s="159">
        <v>363.03</v>
      </c>
      <c r="J730" s="158"/>
      <c r="K730" s="159">
        <v>12121.92</v>
      </c>
    </row>
    <row r="731" spans="1:11" x14ac:dyDescent="0.2">
      <c r="A731" s="158"/>
      <c r="B731" s="158"/>
      <c r="C731" s="158" t="s">
        <v>459</v>
      </c>
      <c r="D731" s="158"/>
      <c r="E731" s="158"/>
      <c r="F731" s="158"/>
      <c r="G731" s="158"/>
      <c r="H731" s="158"/>
      <c r="I731" s="159">
        <v>216.02</v>
      </c>
      <c r="J731" s="158"/>
      <c r="K731" s="159">
        <v>7213.04</v>
      </c>
    </row>
    <row r="733" spans="1:11" hidden="1" x14ac:dyDescent="0.2">
      <c r="C733" s="95" t="s">
        <v>460</v>
      </c>
      <c r="D733" s="95"/>
      <c r="E733" s="95"/>
      <c r="F733" s="95"/>
      <c r="G733" s="95"/>
      <c r="H733" s="95"/>
      <c r="I733" s="160">
        <v>26691.25</v>
      </c>
      <c r="J733" s="95"/>
      <c r="K733" s="160">
        <v>163617.35999999999</v>
      </c>
    </row>
    <row r="734" spans="1:11" hidden="1" x14ac:dyDescent="0.2">
      <c r="C734" s="161" t="s">
        <v>430</v>
      </c>
      <c r="D734" s="162"/>
      <c r="E734" s="162"/>
      <c r="F734" s="162"/>
      <c r="G734" s="162"/>
      <c r="H734" s="162"/>
      <c r="I734" s="162"/>
      <c r="J734" s="162"/>
      <c r="K734" s="162"/>
    </row>
    <row r="735" spans="1:11" hidden="1" x14ac:dyDescent="0.2">
      <c r="C735" s="163" t="s">
        <v>461</v>
      </c>
      <c r="D735" s="95"/>
      <c r="E735" s="95"/>
      <c r="F735" s="95"/>
      <c r="G735" s="95"/>
      <c r="H735" s="95"/>
      <c r="I735" s="160">
        <v>26691.25</v>
      </c>
      <c r="J735" s="95"/>
      <c r="K735" s="160">
        <v>163617.35999999999</v>
      </c>
    </row>
    <row r="736" spans="1:11" hidden="1" x14ac:dyDescent="0.2">
      <c r="C736" s="164" t="s">
        <v>462</v>
      </c>
      <c r="D736" s="95"/>
      <c r="E736" s="95"/>
      <c r="F736" s="95"/>
      <c r="G736" s="95"/>
      <c r="H736" s="95"/>
      <c r="I736" s="160">
        <v>0</v>
      </c>
      <c r="J736" s="95"/>
      <c r="K736" s="160">
        <v>0</v>
      </c>
    </row>
    <row r="737" spans="3:11" hidden="1" x14ac:dyDescent="0.2">
      <c r="C737" s="164" t="s">
        <v>463</v>
      </c>
      <c r="D737" s="95"/>
      <c r="E737" s="95"/>
      <c r="F737" s="95"/>
      <c r="G737" s="95"/>
      <c r="H737" s="95"/>
      <c r="I737" s="160">
        <v>26691.25</v>
      </c>
      <c r="J737" s="95"/>
      <c r="K737" s="160">
        <v>163617.35999999999</v>
      </c>
    </row>
    <row r="738" spans="3:11" hidden="1" x14ac:dyDescent="0.2">
      <c r="C738" s="163" t="s">
        <v>464</v>
      </c>
      <c r="D738" s="95"/>
      <c r="E738" s="95"/>
      <c r="F738" s="95"/>
      <c r="G738" s="95"/>
      <c r="H738" s="95"/>
      <c r="I738" s="160">
        <v>0</v>
      </c>
      <c r="J738" s="95"/>
      <c r="K738" s="160">
        <v>0</v>
      </c>
    </row>
    <row r="740" spans="3:11" hidden="1" x14ac:dyDescent="0.2">
      <c r="C740" s="11" t="s">
        <v>465</v>
      </c>
      <c r="D740" s="11"/>
      <c r="E740" s="11"/>
      <c r="F740" s="11"/>
      <c r="G740" s="11"/>
      <c r="H740" s="11"/>
      <c r="I740" s="140">
        <v>28536.06</v>
      </c>
      <c r="J740" s="11"/>
      <c r="K740" s="140">
        <v>201852.17</v>
      </c>
    </row>
    <row r="741" spans="3:11" hidden="1" x14ac:dyDescent="0.2">
      <c r="C741" s="141" t="s">
        <v>466</v>
      </c>
      <c r="D741" s="139"/>
      <c r="E741" s="139"/>
      <c r="F741" s="139"/>
      <c r="G741" s="139"/>
      <c r="H741" s="139"/>
      <c r="I741" s="139"/>
      <c r="J741" s="139"/>
      <c r="K741" s="139"/>
    </row>
    <row r="742" spans="3:11" hidden="1" x14ac:dyDescent="0.2">
      <c r="C742" s="165" t="s">
        <v>467</v>
      </c>
      <c r="D742" s="11"/>
      <c r="E742" s="11"/>
      <c r="F742" s="11"/>
      <c r="G742" s="11"/>
      <c r="H742" s="11"/>
      <c r="I742" s="140">
        <v>1844.81</v>
      </c>
      <c r="J742" s="11"/>
      <c r="K742" s="140">
        <v>38234.81</v>
      </c>
    </row>
    <row r="743" spans="3:11" hidden="1" x14ac:dyDescent="0.2">
      <c r="C743" s="165" t="s">
        <v>468</v>
      </c>
      <c r="D743" s="11"/>
      <c r="E743" s="11"/>
      <c r="F743" s="11"/>
      <c r="G743" s="11"/>
      <c r="H743" s="11"/>
      <c r="I743" s="140">
        <v>0</v>
      </c>
      <c r="J743" s="11"/>
      <c r="K743" s="140">
        <v>0</v>
      </c>
    </row>
    <row r="744" spans="3:11" hidden="1" x14ac:dyDescent="0.2">
      <c r="C744" s="163" t="s">
        <v>469</v>
      </c>
      <c r="D744" s="95"/>
      <c r="E744" s="95"/>
      <c r="F744" s="95"/>
      <c r="G744" s="95"/>
      <c r="H744" s="95"/>
      <c r="I744" s="160">
        <v>26691.25</v>
      </c>
      <c r="J744" s="95"/>
      <c r="K744" s="160">
        <v>163617.35999999999</v>
      </c>
    </row>
    <row r="745" spans="3:11" hidden="1" x14ac:dyDescent="0.2">
      <c r="C745" s="165" t="s">
        <v>125</v>
      </c>
      <c r="D745" s="11"/>
      <c r="E745" s="11"/>
      <c r="F745" s="11"/>
      <c r="G745" s="11"/>
      <c r="H745" s="11"/>
      <c r="I745" s="140">
        <v>0</v>
      </c>
      <c r="J745" s="11"/>
      <c r="K745" s="140">
        <v>0</v>
      </c>
    </row>
    <row r="746" spans="3:11" hidden="1" x14ac:dyDescent="0.2"/>
    <row r="747" spans="3:11" hidden="1" x14ac:dyDescent="0.2">
      <c r="C747" s="11" t="s">
        <v>470</v>
      </c>
      <c r="D747" s="11"/>
      <c r="E747" s="11"/>
      <c r="F747" s="11"/>
      <c r="G747" s="11"/>
      <c r="H747" s="11"/>
      <c r="I747" s="140">
        <v>1844.81</v>
      </c>
      <c r="J747" s="11"/>
      <c r="K747" s="140">
        <v>38234.81</v>
      </c>
    </row>
    <row r="749" spans="3:11" hidden="1" x14ac:dyDescent="0.2">
      <c r="C749" s="22" t="s">
        <v>143</v>
      </c>
      <c r="D749" s="22"/>
      <c r="E749" s="22"/>
      <c r="F749" s="22"/>
      <c r="G749" s="22"/>
      <c r="H749" s="22"/>
      <c r="I749" s="166">
        <v>28536.06</v>
      </c>
      <c r="J749" s="22"/>
      <c r="K749" s="166">
        <v>201852.16999999998</v>
      </c>
    </row>
    <row r="751" spans="3:11" hidden="1" x14ac:dyDescent="0.2">
      <c r="C751" s="139" t="s">
        <v>471</v>
      </c>
      <c r="D751" s="139"/>
      <c r="E751" s="139"/>
      <c r="F751" s="139"/>
      <c r="G751" s="139"/>
      <c r="H751" s="139"/>
      <c r="I751" s="139"/>
      <c r="J751" s="139"/>
      <c r="K751" s="139"/>
    </row>
    <row r="752" spans="3:11" hidden="1" x14ac:dyDescent="0.2">
      <c r="C752" s="167" t="s">
        <v>472</v>
      </c>
      <c r="D752" s="11"/>
      <c r="E752" s="11"/>
      <c r="F752" s="11"/>
      <c r="G752" s="11"/>
      <c r="H752" s="11"/>
      <c r="I752" s="140">
        <v>27618.59</v>
      </c>
      <c r="J752" s="11"/>
      <c r="K752" s="140">
        <v>172065.4</v>
      </c>
    </row>
    <row r="753" spans="1:23" hidden="1" x14ac:dyDescent="0.2">
      <c r="C753" s="141" t="s">
        <v>430</v>
      </c>
      <c r="D753" s="139"/>
      <c r="E753" s="139"/>
      <c r="F753" s="139"/>
      <c r="G753" s="139"/>
      <c r="H753" s="139"/>
      <c r="I753" s="139"/>
      <c r="J753" s="139"/>
      <c r="K753" s="139"/>
    </row>
    <row r="754" spans="1:23" hidden="1" x14ac:dyDescent="0.2">
      <c r="C754" s="165" t="s">
        <v>473</v>
      </c>
      <c r="D754" s="11"/>
      <c r="E754" s="11"/>
      <c r="F754" s="11"/>
      <c r="G754" s="11"/>
      <c r="H754" s="11"/>
      <c r="I754" s="140">
        <v>0</v>
      </c>
      <c r="J754" s="11"/>
      <c r="K754" s="140">
        <v>0</v>
      </c>
    </row>
    <row r="755" spans="1:23" hidden="1" x14ac:dyDescent="0.2">
      <c r="C755" s="165" t="s">
        <v>474</v>
      </c>
      <c r="D755" s="11"/>
      <c r="E755" s="11"/>
      <c r="F755" s="11"/>
      <c r="G755" s="11"/>
      <c r="H755" s="11"/>
      <c r="I755" s="140">
        <v>27618.59</v>
      </c>
      <c r="J755" s="11"/>
      <c r="K755" s="140">
        <v>172065.4</v>
      </c>
    </row>
    <row r="756" spans="1:23" hidden="1" x14ac:dyDescent="0.2">
      <c r="C756" s="151" t="s">
        <v>475</v>
      </c>
      <c r="D756" s="132"/>
      <c r="E756" s="132"/>
      <c r="F756" s="132"/>
      <c r="G756" s="132"/>
      <c r="H756" s="132"/>
      <c r="I756" s="152">
        <v>504.89</v>
      </c>
      <c r="J756" s="132"/>
      <c r="K756" s="152">
        <v>4599.5600000000004</v>
      </c>
    </row>
    <row r="757" spans="1:23" hidden="1" x14ac:dyDescent="0.2">
      <c r="C757" s="163" t="s">
        <v>476</v>
      </c>
      <c r="D757" s="95"/>
      <c r="E757" s="95"/>
      <c r="F757" s="95"/>
      <c r="G757" s="95"/>
      <c r="H757" s="95"/>
      <c r="I757" s="160">
        <v>26691.25</v>
      </c>
      <c r="J757" s="95"/>
      <c r="K757" s="160">
        <v>163617.35999999999</v>
      </c>
    </row>
    <row r="758" spans="1:23" hidden="1" x14ac:dyDescent="0.2">
      <c r="C758" s="167" t="s">
        <v>477</v>
      </c>
      <c r="D758" s="11"/>
      <c r="E758" s="11"/>
      <c r="F758" s="11"/>
      <c r="G758" s="11"/>
      <c r="H758" s="140">
        <v>33.18</v>
      </c>
      <c r="I758" s="11"/>
      <c r="J758" s="11"/>
      <c r="K758" s="11"/>
    </row>
    <row r="759" spans="1:23" hidden="1" x14ac:dyDescent="0.2">
      <c r="C759" s="167" t="s">
        <v>134</v>
      </c>
      <c r="D759" s="11"/>
      <c r="E759" s="11"/>
      <c r="F759" s="11"/>
      <c r="G759" s="11"/>
      <c r="H759" s="140">
        <v>0.3024</v>
      </c>
      <c r="I759" s="11"/>
      <c r="J759" s="11"/>
      <c r="K759" s="11"/>
    </row>
    <row r="760" spans="1:23" ht="13.5" thickBot="1" x14ac:dyDescent="0.25"/>
    <row r="761" spans="1:23" x14ac:dyDescent="0.2">
      <c r="A761" s="135"/>
      <c r="B761" s="135"/>
      <c r="C761" s="136" t="s">
        <v>491</v>
      </c>
      <c r="D761" s="136"/>
      <c r="E761" s="136"/>
      <c r="F761" s="136"/>
      <c r="G761" s="136"/>
      <c r="H761" s="136"/>
      <c r="I761" s="137">
        <v>348736.63</v>
      </c>
      <c r="J761" s="136"/>
      <c r="K761" s="137">
        <v>3949382.24</v>
      </c>
      <c r="P761" s="20">
        <v>348736.63</v>
      </c>
      <c r="Q761" s="20">
        <v>3949382.2399999998</v>
      </c>
      <c r="R761" s="20"/>
      <c r="S761" s="20"/>
      <c r="T761" s="20"/>
      <c r="U761" s="20"/>
      <c r="V761" s="20"/>
      <c r="W761" s="20"/>
    </row>
    <row r="763" spans="1:23" x14ac:dyDescent="0.2">
      <c r="C763" s="139" t="s">
        <v>430</v>
      </c>
      <c r="D763" s="139"/>
      <c r="E763" s="139"/>
      <c r="F763" s="139"/>
      <c r="G763" s="139"/>
      <c r="H763" s="139"/>
      <c r="I763" s="139"/>
      <c r="J763" s="139"/>
      <c r="K763" s="139"/>
    </row>
    <row r="764" spans="1:23" x14ac:dyDescent="0.2">
      <c r="C764" s="11" t="s">
        <v>92</v>
      </c>
      <c r="D764" s="11"/>
      <c r="E764" s="11"/>
      <c r="F764" s="11"/>
      <c r="G764" s="11"/>
      <c r="H764" s="11"/>
      <c r="I764" s="140">
        <v>139430.77999999994</v>
      </c>
      <c r="J764" s="11"/>
      <c r="K764" s="140">
        <v>1714992.52</v>
      </c>
    </row>
    <row r="765" spans="1:23" x14ac:dyDescent="0.2">
      <c r="C765" s="141" t="s">
        <v>430</v>
      </c>
      <c r="D765" s="139"/>
      <c r="E765" s="139"/>
      <c r="F765" s="139"/>
      <c r="G765" s="139"/>
      <c r="H765" s="139"/>
      <c r="I765" s="139"/>
      <c r="J765" s="139"/>
      <c r="K765" s="139"/>
    </row>
    <row r="766" spans="1:23" x14ac:dyDescent="0.2">
      <c r="C766" s="143" t="s">
        <v>431</v>
      </c>
      <c r="D766" s="142"/>
      <c r="E766" s="142"/>
      <c r="F766" s="142"/>
      <c r="G766" s="142"/>
      <c r="H766" s="142"/>
      <c r="I766" s="144">
        <v>17828.16</v>
      </c>
      <c r="J766" s="142"/>
      <c r="K766" s="144">
        <v>595282.13</v>
      </c>
    </row>
    <row r="767" spans="1:23" x14ac:dyDescent="0.2">
      <c r="C767" s="145" t="s">
        <v>432</v>
      </c>
      <c r="D767" s="139"/>
      <c r="E767" s="139"/>
      <c r="F767" s="139"/>
      <c r="G767" s="139"/>
      <c r="H767" s="139"/>
      <c r="I767" s="139"/>
      <c r="J767" s="139"/>
      <c r="K767" s="139"/>
    </row>
    <row r="768" spans="1:23" hidden="1" x14ac:dyDescent="0.2">
      <c r="C768" s="146" t="s">
        <v>433</v>
      </c>
      <c r="D768" s="142"/>
      <c r="E768" s="142"/>
      <c r="F768" s="142"/>
      <c r="G768" s="142"/>
      <c r="H768" s="142"/>
      <c r="I768" s="144">
        <v>0</v>
      </c>
      <c r="J768" s="142"/>
      <c r="K768" s="144">
        <v>0</v>
      </c>
    </row>
    <row r="769" spans="3:11" hidden="1" x14ac:dyDescent="0.2">
      <c r="C769" s="146" t="s">
        <v>434</v>
      </c>
      <c r="D769" s="142"/>
      <c r="E769" s="142"/>
      <c r="F769" s="142"/>
      <c r="G769" s="142"/>
      <c r="H769" s="142"/>
      <c r="I769" s="144">
        <v>0</v>
      </c>
      <c r="J769" s="142"/>
      <c r="K769" s="144">
        <v>0</v>
      </c>
    </row>
    <row r="770" spans="3:11" hidden="1" x14ac:dyDescent="0.2">
      <c r="C770" s="146" t="s">
        <v>435</v>
      </c>
      <c r="D770" s="142"/>
      <c r="E770" s="142"/>
      <c r="F770" s="142"/>
      <c r="G770" s="142"/>
      <c r="H770" s="142"/>
      <c r="I770" s="144">
        <v>0</v>
      </c>
      <c r="J770" s="142"/>
      <c r="K770" s="144">
        <v>0</v>
      </c>
    </row>
    <row r="771" spans="3:11" hidden="1" x14ac:dyDescent="0.2">
      <c r="C771" s="146" t="s">
        <v>436</v>
      </c>
      <c r="D771" s="142"/>
      <c r="E771" s="142"/>
      <c r="F771" s="142"/>
      <c r="G771" s="142"/>
      <c r="H771" s="142"/>
      <c r="I771" s="144">
        <v>0</v>
      </c>
      <c r="J771" s="142"/>
      <c r="K771" s="144">
        <v>0</v>
      </c>
    </row>
    <row r="772" spans="3:11" hidden="1" x14ac:dyDescent="0.2">
      <c r="C772" s="146" t="s">
        <v>437</v>
      </c>
      <c r="D772" s="142"/>
      <c r="E772" s="142"/>
      <c r="F772" s="142"/>
      <c r="G772" s="142"/>
      <c r="H772" s="142"/>
      <c r="I772" s="144">
        <v>0</v>
      </c>
      <c r="J772" s="142"/>
      <c r="K772" s="144">
        <v>0</v>
      </c>
    </row>
    <row r="773" spans="3:11" hidden="1" x14ac:dyDescent="0.2">
      <c r="C773" s="146" t="s">
        <v>438</v>
      </c>
      <c r="D773" s="142"/>
      <c r="E773" s="142"/>
      <c r="F773" s="142"/>
      <c r="G773" s="142"/>
      <c r="H773" s="142"/>
      <c r="I773" s="144">
        <v>0</v>
      </c>
      <c r="J773" s="142"/>
      <c r="K773" s="144">
        <v>0</v>
      </c>
    </row>
    <row r="774" spans="3:11" hidden="1" x14ac:dyDescent="0.2">
      <c r="C774" s="146" t="s">
        <v>439</v>
      </c>
      <c r="D774" s="142"/>
      <c r="E774" s="142"/>
      <c r="F774" s="142"/>
      <c r="G774" s="142"/>
      <c r="H774" s="142"/>
      <c r="I774" s="144">
        <v>0</v>
      </c>
      <c r="J774" s="142"/>
      <c r="K774" s="144">
        <v>0</v>
      </c>
    </row>
    <row r="775" spans="3:11" hidden="1" x14ac:dyDescent="0.2">
      <c r="C775" s="146" t="s">
        <v>440</v>
      </c>
      <c r="D775" s="142"/>
      <c r="E775" s="142"/>
      <c r="F775" s="142"/>
      <c r="G775" s="142"/>
      <c r="H775" s="142"/>
      <c r="I775" s="144">
        <v>0</v>
      </c>
      <c r="J775" s="142"/>
      <c r="K775" s="144">
        <v>0</v>
      </c>
    </row>
    <row r="776" spans="3:11" hidden="1" x14ac:dyDescent="0.2">
      <c r="C776" s="146" t="s">
        <v>441</v>
      </c>
      <c r="D776" s="142"/>
      <c r="E776" s="142"/>
      <c r="F776" s="142"/>
      <c r="G776" s="142"/>
      <c r="H776" s="142"/>
      <c r="I776" s="144">
        <v>0</v>
      </c>
      <c r="J776" s="142"/>
      <c r="K776" s="144">
        <v>0</v>
      </c>
    </row>
    <row r="777" spans="3:11" hidden="1" x14ac:dyDescent="0.2">
      <c r="C777" s="146" t="s">
        <v>442</v>
      </c>
      <c r="D777" s="142"/>
      <c r="E777" s="142"/>
      <c r="F777" s="142"/>
      <c r="G777" s="142"/>
      <c r="H777" s="142"/>
      <c r="I777" s="144">
        <v>0</v>
      </c>
      <c r="J777" s="142"/>
      <c r="K777" s="144">
        <v>0</v>
      </c>
    </row>
    <row r="778" spans="3:11" hidden="1" x14ac:dyDescent="0.2">
      <c r="C778" s="146" t="s">
        <v>443</v>
      </c>
      <c r="D778" s="142"/>
      <c r="E778" s="142"/>
      <c r="F778" s="142"/>
      <c r="G778" s="142"/>
      <c r="H778" s="142"/>
      <c r="I778" s="144">
        <v>0</v>
      </c>
      <c r="J778" s="142"/>
      <c r="K778" s="144">
        <v>0</v>
      </c>
    </row>
    <row r="779" spans="3:11" hidden="1" x14ac:dyDescent="0.2">
      <c r="C779" s="146" t="s">
        <v>444</v>
      </c>
      <c r="D779" s="142"/>
      <c r="E779" s="142"/>
      <c r="F779" s="142"/>
      <c r="G779" s="142"/>
      <c r="H779" s="142"/>
      <c r="I779" s="144">
        <v>0</v>
      </c>
      <c r="J779" s="142"/>
      <c r="K779" s="144">
        <v>0</v>
      </c>
    </row>
    <row r="780" spans="3:11" hidden="1" x14ac:dyDescent="0.2">
      <c r="C780" s="146" t="s">
        <v>445</v>
      </c>
      <c r="D780" s="142"/>
      <c r="E780" s="142"/>
      <c r="F780" s="142"/>
      <c r="G780" s="142"/>
      <c r="H780" s="142"/>
      <c r="I780" s="144">
        <v>0</v>
      </c>
      <c r="J780" s="142"/>
      <c r="K780" s="144">
        <v>0</v>
      </c>
    </row>
    <row r="781" spans="3:11" hidden="1" x14ac:dyDescent="0.2">
      <c r="C781" s="146" t="s">
        <v>446</v>
      </c>
      <c r="D781" s="142"/>
      <c r="E781" s="142"/>
      <c r="F781" s="142"/>
      <c r="G781" s="142"/>
      <c r="H781" s="142"/>
      <c r="I781" s="144">
        <v>0</v>
      </c>
      <c r="J781" s="142"/>
      <c r="K781" s="144">
        <v>0</v>
      </c>
    </row>
    <row r="782" spans="3:11" hidden="1" x14ac:dyDescent="0.2">
      <c r="C782" s="146" t="s">
        <v>447</v>
      </c>
      <c r="D782" s="142"/>
      <c r="E782" s="142"/>
      <c r="F782" s="142"/>
      <c r="G782" s="142"/>
      <c r="H782" s="142"/>
      <c r="I782" s="144">
        <v>0</v>
      </c>
      <c r="J782" s="142"/>
      <c r="K782" s="144">
        <v>0</v>
      </c>
    </row>
    <row r="783" spans="3:11" x14ac:dyDescent="0.2">
      <c r="C783" s="146" t="s">
        <v>448</v>
      </c>
      <c r="D783" s="142"/>
      <c r="E783" s="142"/>
      <c r="F783" s="142"/>
      <c r="G783" s="142"/>
      <c r="H783" s="142"/>
      <c r="I783" s="144">
        <v>17828.16</v>
      </c>
      <c r="J783" s="142"/>
      <c r="K783" s="144">
        <v>595282.13000000012</v>
      </c>
    </row>
    <row r="784" spans="3:11" x14ac:dyDescent="0.2">
      <c r="C784" s="148" t="s">
        <v>449</v>
      </c>
      <c r="D784" s="147"/>
      <c r="E784" s="147"/>
      <c r="F784" s="147"/>
      <c r="G784" s="147"/>
      <c r="H784" s="147"/>
      <c r="I784" s="149">
        <v>2869.9999999999991</v>
      </c>
      <c r="J784" s="147"/>
      <c r="K784" s="149">
        <v>38056.31</v>
      </c>
    </row>
    <row r="785" spans="1:13" x14ac:dyDescent="0.2">
      <c r="C785" s="145" t="s">
        <v>430</v>
      </c>
      <c r="D785" s="139"/>
      <c r="E785" s="139"/>
      <c r="F785" s="139"/>
      <c r="G785" s="139"/>
      <c r="H785" s="139"/>
      <c r="I785" s="139"/>
      <c r="J785" s="139"/>
      <c r="K785" s="139"/>
    </row>
    <row r="786" spans="1:13" x14ac:dyDescent="0.2">
      <c r="C786" s="150" t="s">
        <v>450</v>
      </c>
      <c r="D786" s="147"/>
      <c r="E786" s="147"/>
      <c r="F786" s="147"/>
      <c r="G786" s="147"/>
      <c r="H786" s="147"/>
      <c r="I786" s="149">
        <v>254.17000000000004</v>
      </c>
      <c r="J786" s="147"/>
      <c r="K786" s="149">
        <v>8487.4699999999993</v>
      </c>
    </row>
    <row r="787" spans="1:13" x14ac:dyDescent="0.2">
      <c r="C787" s="151" t="s">
        <v>451</v>
      </c>
      <c r="D787" s="132"/>
      <c r="E787" s="132"/>
      <c r="F787" s="132"/>
      <c r="G787" s="132"/>
      <c r="H787" s="132"/>
      <c r="I787" s="152">
        <v>118732.61999999995</v>
      </c>
      <c r="J787" s="132"/>
      <c r="K787" s="152">
        <v>1081654.08</v>
      </c>
    </row>
    <row r="788" spans="1:13" hidden="1" x14ac:dyDescent="0.2">
      <c r="C788" s="153" t="s">
        <v>430</v>
      </c>
      <c r="D788" s="132"/>
      <c r="E788" s="132"/>
      <c r="F788" s="132"/>
      <c r="G788" s="132"/>
      <c r="H788" s="132"/>
      <c r="I788" s="152"/>
      <c r="J788" s="132"/>
      <c r="K788" s="152"/>
    </row>
    <row r="789" spans="1:13" hidden="1" x14ac:dyDescent="0.2">
      <c r="C789" s="154" t="s">
        <v>452</v>
      </c>
      <c r="D789" s="132"/>
      <c r="E789" s="132"/>
      <c r="F789" s="132"/>
      <c r="G789" s="132"/>
      <c r="H789" s="132"/>
      <c r="I789" s="152">
        <v>118732.61999999995</v>
      </c>
      <c r="J789" s="132"/>
      <c r="K789" s="152">
        <v>1081654.08</v>
      </c>
    </row>
    <row r="790" spans="1:13" hidden="1" x14ac:dyDescent="0.2">
      <c r="C790" s="155" t="s">
        <v>453</v>
      </c>
      <c r="D790" s="132"/>
      <c r="E790" s="132"/>
      <c r="F790" s="132"/>
      <c r="G790" s="132"/>
      <c r="H790" s="132"/>
      <c r="I790" s="152">
        <v>0</v>
      </c>
      <c r="J790" s="132"/>
      <c r="K790" s="152">
        <v>0</v>
      </c>
    </row>
    <row r="791" spans="1:13" hidden="1" x14ac:dyDescent="0.2">
      <c r="C791" s="155" t="s">
        <v>454</v>
      </c>
      <c r="D791" s="132"/>
      <c r="E791" s="132"/>
      <c r="F791" s="132"/>
      <c r="G791" s="132"/>
      <c r="H791" s="132"/>
      <c r="I791" s="152">
        <v>118732.61999999995</v>
      </c>
      <c r="J791" s="132"/>
      <c r="K791" s="152">
        <v>1081654.08</v>
      </c>
    </row>
    <row r="792" spans="1:13" hidden="1" x14ac:dyDescent="0.2">
      <c r="C792" s="154" t="s">
        <v>455</v>
      </c>
      <c r="D792" s="132"/>
      <c r="E792" s="132"/>
      <c r="F792" s="132"/>
      <c r="G792" s="132"/>
      <c r="H792" s="132"/>
      <c r="I792" s="152">
        <v>0</v>
      </c>
      <c r="J792" s="132"/>
      <c r="K792" s="152">
        <v>0</v>
      </c>
    </row>
    <row r="793" spans="1:13" hidden="1" x14ac:dyDescent="0.2">
      <c r="C793" s="156" t="s">
        <v>456</v>
      </c>
      <c r="D793" s="138"/>
      <c r="E793" s="138"/>
      <c r="F793" s="138"/>
      <c r="G793" s="138"/>
      <c r="H793" s="138"/>
      <c r="I793" s="157">
        <v>0</v>
      </c>
      <c r="J793" s="138"/>
      <c r="K793" s="157">
        <v>0</v>
      </c>
    </row>
    <row r="795" spans="1:13" x14ac:dyDescent="0.2">
      <c r="C795" s="142" t="s">
        <v>457</v>
      </c>
      <c r="D795" s="142"/>
      <c r="E795" s="142"/>
      <c r="F795" s="142"/>
      <c r="G795" s="142"/>
      <c r="H795" s="142"/>
      <c r="I795" s="144">
        <v>18082.329999999998</v>
      </c>
      <c r="J795" s="142"/>
      <c r="K795" s="144">
        <v>603769.59999999998</v>
      </c>
    </row>
    <row r="797" spans="1:13" x14ac:dyDescent="0.2">
      <c r="A797" s="158"/>
      <c r="B797" s="158"/>
      <c r="C797" s="158" t="s">
        <v>458</v>
      </c>
      <c r="D797" s="158">
        <v>0.5</v>
      </c>
      <c r="E797" s="158"/>
      <c r="F797" s="175">
        <v>0.5</v>
      </c>
      <c r="G797" s="158"/>
      <c r="H797" s="158"/>
      <c r="I797" s="159">
        <v>21879.65</v>
      </c>
      <c r="J797" s="158"/>
      <c r="K797" s="159">
        <v>365280.61</v>
      </c>
      <c r="M797">
        <v>730561.22</v>
      </c>
    </row>
    <row r="798" spans="1:13" x14ac:dyDescent="0.2">
      <c r="A798" s="158"/>
      <c r="B798" s="158"/>
      <c r="C798" s="158" t="s">
        <v>459</v>
      </c>
      <c r="D798" s="158">
        <v>0.5</v>
      </c>
      <c r="E798" s="158"/>
      <c r="F798" s="175">
        <v>0.5</v>
      </c>
      <c r="G798" s="158"/>
      <c r="H798" s="158"/>
      <c r="I798" s="159">
        <v>13019.280000000002</v>
      </c>
      <c r="J798" s="158"/>
      <c r="K798" s="159">
        <v>217357.05</v>
      </c>
      <c r="M798">
        <v>434714.1</v>
      </c>
    </row>
    <row r="800" spans="1:13" x14ac:dyDescent="0.2">
      <c r="C800" s="95" t="s">
        <v>460</v>
      </c>
      <c r="D800" s="95"/>
      <c r="E800" s="95"/>
      <c r="F800" s="95"/>
      <c r="G800" s="95"/>
      <c r="H800" s="95"/>
      <c r="I800" s="160">
        <v>174406.91999999998</v>
      </c>
      <c r="J800" s="95"/>
      <c r="K800" s="160">
        <v>1069114.3999999999</v>
      </c>
    </row>
    <row r="801" spans="3:12" hidden="1" x14ac:dyDescent="0.2">
      <c r="C801" s="161" t="s">
        <v>430</v>
      </c>
      <c r="D801" s="162"/>
      <c r="E801" s="162"/>
      <c r="F801" s="162"/>
      <c r="G801" s="162"/>
      <c r="H801" s="162"/>
      <c r="I801" s="162"/>
      <c r="J801" s="162"/>
      <c r="K801" s="162"/>
    </row>
    <row r="802" spans="3:12" hidden="1" x14ac:dyDescent="0.2">
      <c r="C802" s="163" t="s">
        <v>461</v>
      </c>
      <c r="D802" s="95"/>
      <c r="E802" s="95"/>
      <c r="F802" s="95"/>
      <c r="G802" s="95"/>
      <c r="H802" s="95"/>
      <c r="I802" s="160">
        <v>174406.91999999998</v>
      </c>
      <c r="J802" s="95"/>
      <c r="K802" s="160">
        <v>1069114.3999999999</v>
      </c>
    </row>
    <row r="803" spans="3:12" hidden="1" x14ac:dyDescent="0.2">
      <c r="C803" s="164" t="s">
        <v>462</v>
      </c>
      <c r="D803" s="95"/>
      <c r="E803" s="95"/>
      <c r="F803" s="95"/>
      <c r="G803" s="95"/>
      <c r="H803" s="95"/>
      <c r="I803" s="160">
        <v>0</v>
      </c>
      <c r="J803" s="95"/>
      <c r="K803" s="160">
        <v>0</v>
      </c>
    </row>
    <row r="804" spans="3:12" hidden="1" x14ac:dyDescent="0.2">
      <c r="C804" s="164" t="s">
        <v>463</v>
      </c>
      <c r="D804" s="95"/>
      <c r="E804" s="95"/>
      <c r="F804" s="95"/>
      <c r="G804" s="95"/>
      <c r="H804" s="95"/>
      <c r="I804" s="160">
        <v>174406.91999999998</v>
      </c>
      <c r="J804" s="95"/>
      <c r="K804" s="160">
        <v>1069114.3999999999</v>
      </c>
    </row>
    <row r="805" spans="3:12" hidden="1" x14ac:dyDescent="0.2">
      <c r="C805" s="163" t="s">
        <v>464</v>
      </c>
      <c r="D805" s="95"/>
      <c r="E805" s="95"/>
      <c r="F805" s="95"/>
      <c r="G805" s="95"/>
      <c r="H805" s="95"/>
      <c r="I805" s="160">
        <v>0</v>
      </c>
      <c r="J805" s="95"/>
      <c r="K805" s="160">
        <v>0</v>
      </c>
    </row>
    <row r="807" spans="3:12" x14ac:dyDescent="0.2">
      <c r="C807" s="11" t="s">
        <v>465</v>
      </c>
      <c r="D807" s="11"/>
      <c r="E807" s="11"/>
      <c r="F807" s="11"/>
      <c r="G807" s="11"/>
      <c r="H807" s="11"/>
      <c r="I807" s="140">
        <v>348736.63</v>
      </c>
      <c r="J807" s="11"/>
      <c r="K807" s="140">
        <v>3949382.24</v>
      </c>
    </row>
    <row r="808" spans="3:12" x14ac:dyDescent="0.2">
      <c r="C808" s="141" t="s">
        <v>466</v>
      </c>
      <c r="D808" s="139"/>
      <c r="E808" s="139"/>
      <c r="F808" s="139"/>
      <c r="G808" s="139"/>
      <c r="H808" s="139"/>
      <c r="I808" s="139"/>
      <c r="J808" s="139"/>
      <c r="K808" s="139"/>
      <c r="L808" s="68">
        <v>3366744.58</v>
      </c>
    </row>
    <row r="809" spans="3:12" hidden="1" x14ac:dyDescent="0.2">
      <c r="C809" s="165" t="s">
        <v>467</v>
      </c>
      <c r="D809" s="11"/>
      <c r="E809" s="11"/>
      <c r="F809" s="11"/>
      <c r="G809" s="11"/>
      <c r="H809" s="11"/>
      <c r="I809" s="140">
        <v>174329.71000000005</v>
      </c>
      <c r="J809" s="11"/>
      <c r="K809" s="140">
        <v>2880267.84</v>
      </c>
    </row>
    <row r="810" spans="3:12" hidden="1" x14ac:dyDescent="0.2">
      <c r="C810" s="165" t="s">
        <v>468</v>
      </c>
      <c r="D810" s="11"/>
      <c r="E810" s="11"/>
      <c r="F810" s="11"/>
      <c r="G810" s="11"/>
      <c r="H810" s="11"/>
      <c r="I810" s="140">
        <v>0</v>
      </c>
      <c r="J810" s="11"/>
      <c r="K810" s="140">
        <v>0</v>
      </c>
    </row>
    <row r="811" spans="3:12" hidden="1" x14ac:dyDescent="0.2">
      <c r="C811" s="163" t="s">
        <v>469</v>
      </c>
      <c r="D811" s="95"/>
      <c r="E811" s="95"/>
      <c r="F811" s="95"/>
      <c r="G811" s="95"/>
      <c r="H811" s="95"/>
      <c r="I811" s="160">
        <v>174406.91999999998</v>
      </c>
      <c r="J811" s="95"/>
      <c r="K811" s="160">
        <v>1069114.3999999999</v>
      </c>
    </row>
    <row r="812" spans="3:12" hidden="1" x14ac:dyDescent="0.2">
      <c r="C812" s="165" t="s">
        <v>125</v>
      </c>
      <c r="D812" s="11"/>
      <c r="E812" s="11"/>
      <c r="F812" s="11"/>
      <c r="G812" s="11"/>
      <c r="H812" s="11"/>
      <c r="I812" s="140">
        <v>0</v>
      </c>
      <c r="J812" s="11"/>
      <c r="K812" s="140">
        <v>0</v>
      </c>
    </row>
    <row r="814" spans="3:12" x14ac:dyDescent="0.2">
      <c r="C814" s="11" t="s">
        <v>470</v>
      </c>
      <c r="D814" s="11"/>
      <c r="E814" s="11"/>
      <c r="F814" s="11"/>
      <c r="G814" s="11"/>
      <c r="H814" s="11"/>
      <c r="I814" s="140">
        <v>174329.71000000005</v>
      </c>
      <c r="J814" s="11"/>
      <c r="K814" s="140">
        <v>2297630.1799999997</v>
      </c>
    </row>
    <row r="815" spans="3:12" x14ac:dyDescent="0.2">
      <c r="C815" s="11" t="s">
        <v>493</v>
      </c>
      <c r="D815" s="11"/>
      <c r="E815" s="11"/>
      <c r="F815" s="11"/>
      <c r="G815" s="11"/>
      <c r="H815" s="11"/>
      <c r="I815" s="11"/>
      <c r="J815" s="11"/>
      <c r="K815" s="11"/>
    </row>
    <row r="816" spans="3:12" x14ac:dyDescent="0.2">
      <c r="C816" s="11" t="s">
        <v>494</v>
      </c>
      <c r="D816" s="11"/>
      <c r="E816" s="21">
        <v>0.97</v>
      </c>
      <c r="F816" s="168" t="s">
        <v>410</v>
      </c>
      <c r="G816" s="11"/>
      <c r="H816" s="11"/>
      <c r="I816" s="140">
        <v>1691</v>
      </c>
      <c r="J816" s="11"/>
      <c r="K816" s="140">
        <v>22287.01</v>
      </c>
    </row>
    <row r="817" spans="3:11" x14ac:dyDescent="0.2">
      <c r="C817" s="11" t="s">
        <v>495</v>
      </c>
      <c r="D817" s="11"/>
      <c r="E817" s="11"/>
      <c r="F817" s="11"/>
      <c r="G817" s="11"/>
      <c r="H817" s="11"/>
      <c r="I817" s="140">
        <v>176020.71000000005</v>
      </c>
      <c r="J817" s="11"/>
      <c r="K817" s="140">
        <v>2319917.1899999995</v>
      </c>
    </row>
    <row r="819" spans="3:11" x14ac:dyDescent="0.2">
      <c r="C819" s="22" t="s">
        <v>143</v>
      </c>
      <c r="D819" s="22"/>
      <c r="E819" s="22"/>
      <c r="F819" s="22"/>
      <c r="G819" s="22"/>
      <c r="H819" s="22"/>
      <c r="I819" s="166">
        <v>350427.63</v>
      </c>
      <c r="J819" s="22"/>
      <c r="K819" s="166">
        <v>3389031.5899999994</v>
      </c>
    </row>
    <row r="820" spans="3:11" x14ac:dyDescent="0.2">
      <c r="C820" s="11" t="s">
        <v>496</v>
      </c>
      <c r="D820" s="11"/>
      <c r="E820" s="21">
        <v>20</v>
      </c>
      <c r="F820" s="168" t="s">
        <v>410</v>
      </c>
      <c r="G820" s="11"/>
      <c r="H820" s="11"/>
      <c r="I820" s="11"/>
      <c r="J820" s="11"/>
      <c r="K820" s="140">
        <v>677806.32</v>
      </c>
    </row>
    <row r="821" spans="3:11" x14ac:dyDescent="0.2">
      <c r="C821" s="22" t="s">
        <v>497</v>
      </c>
      <c r="D821" s="22"/>
      <c r="E821" s="22"/>
      <c r="F821" s="22"/>
      <c r="G821" s="22"/>
      <c r="H821" s="22"/>
      <c r="I821" s="22"/>
      <c r="J821" s="22"/>
      <c r="K821" s="166">
        <v>4066837.9099999992</v>
      </c>
    </row>
    <row r="823" spans="3:11" x14ac:dyDescent="0.2">
      <c r="C823" s="139" t="s">
        <v>471</v>
      </c>
      <c r="D823" s="139"/>
      <c r="E823" s="139"/>
      <c r="F823" s="139"/>
      <c r="G823" s="139"/>
      <c r="H823" s="139"/>
      <c r="I823" s="139"/>
      <c r="J823" s="139"/>
      <c r="K823" s="139"/>
    </row>
    <row r="824" spans="3:11" hidden="1" x14ac:dyDescent="0.2">
      <c r="C824" s="167" t="s">
        <v>472</v>
      </c>
      <c r="D824" s="11"/>
      <c r="E824" s="11"/>
      <c r="F824" s="11"/>
      <c r="G824" s="11"/>
      <c r="H824" s="11"/>
      <c r="I824" s="140">
        <v>293139.5400000001</v>
      </c>
      <c r="J824" s="11"/>
      <c r="K824" s="140">
        <v>2150768.48</v>
      </c>
    </row>
    <row r="825" spans="3:11" hidden="1" x14ac:dyDescent="0.2">
      <c r="C825" s="141" t="s">
        <v>430</v>
      </c>
      <c r="D825" s="139"/>
      <c r="E825" s="139"/>
      <c r="F825" s="139"/>
      <c r="G825" s="139"/>
      <c r="H825" s="139"/>
      <c r="I825" s="139"/>
      <c r="J825" s="139"/>
      <c r="K825" s="139"/>
    </row>
    <row r="826" spans="3:11" hidden="1" x14ac:dyDescent="0.2">
      <c r="C826" s="165" t="s">
        <v>473</v>
      </c>
      <c r="D826" s="11"/>
      <c r="E826" s="11"/>
      <c r="F826" s="11"/>
      <c r="G826" s="11"/>
      <c r="H826" s="11"/>
      <c r="I826" s="140">
        <v>0</v>
      </c>
      <c r="J826" s="11"/>
      <c r="K826" s="140">
        <v>0</v>
      </c>
    </row>
    <row r="827" spans="3:11" hidden="1" x14ac:dyDescent="0.2">
      <c r="C827" s="165" t="s">
        <v>474</v>
      </c>
      <c r="D827" s="11"/>
      <c r="E827" s="11"/>
      <c r="F827" s="11"/>
      <c r="G827" s="11"/>
      <c r="H827" s="11"/>
      <c r="I827" s="140">
        <v>293139.5400000001</v>
      </c>
      <c r="J827" s="11"/>
      <c r="K827" s="140">
        <v>2150768.48</v>
      </c>
    </row>
    <row r="828" spans="3:11" hidden="1" x14ac:dyDescent="0.2">
      <c r="C828" s="151" t="s">
        <v>475</v>
      </c>
      <c r="D828" s="132"/>
      <c r="E828" s="132"/>
      <c r="F828" s="132"/>
      <c r="G828" s="132"/>
      <c r="H828" s="132"/>
      <c r="I828" s="152">
        <v>113231.91999999997</v>
      </c>
      <c r="J828" s="132"/>
      <c r="K828" s="152">
        <v>1031542.7600000001</v>
      </c>
    </row>
    <row r="829" spans="3:11" hidden="1" x14ac:dyDescent="0.2">
      <c r="C829" s="163" t="s">
        <v>476</v>
      </c>
      <c r="D829" s="95"/>
      <c r="E829" s="95"/>
      <c r="F829" s="95"/>
      <c r="G829" s="95"/>
      <c r="H829" s="95"/>
      <c r="I829" s="160">
        <v>174406.91999999998</v>
      </c>
      <c r="J829" s="95"/>
      <c r="K829" s="160">
        <v>1069114.3999999999</v>
      </c>
    </row>
    <row r="830" spans="3:11" x14ac:dyDescent="0.2">
      <c r="C830" s="167" t="s">
        <v>477</v>
      </c>
      <c r="D830" s="11"/>
      <c r="E830" s="11"/>
      <c r="F830" s="11"/>
      <c r="G830" s="11"/>
      <c r="H830" s="140">
        <v>1943.1027000000001</v>
      </c>
      <c r="I830" s="11"/>
      <c r="J830" s="11"/>
      <c r="K830" s="11"/>
    </row>
    <row r="831" spans="3:11" x14ac:dyDescent="0.2">
      <c r="C831" s="167" t="s">
        <v>134</v>
      </c>
      <c r="D831" s="11"/>
      <c r="E831" s="11"/>
      <c r="F831" s="11"/>
      <c r="G831" s="11"/>
      <c r="H831" s="140">
        <v>20.814360000000001</v>
      </c>
      <c r="I831" s="11"/>
      <c r="J831" s="11"/>
      <c r="K831" s="11"/>
    </row>
    <row r="832" spans="3:11" hidden="1" outlineLevel="1" x14ac:dyDescent="0.2"/>
    <row r="833" spans="1:255" hidden="1" outlineLevel="1" x14ac:dyDescent="0.2"/>
    <row r="834" spans="1:255" hidden="1" outlineLevel="1" x14ac:dyDescent="0.2">
      <c r="A834" s="169" t="s">
        <v>498</v>
      </c>
      <c r="B834" s="169"/>
      <c r="C834" s="232"/>
      <c r="D834" s="232"/>
      <c r="E834" s="232"/>
      <c r="F834" s="232"/>
      <c r="G834" s="170"/>
      <c r="H834" s="170"/>
      <c r="I834" s="232"/>
      <c r="J834" s="232"/>
      <c r="BY834" s="171">
        <v>0</v>
      </c>
      <c r="BZ834" s="171">
        <v>0</v>
      </c>
      <c r="IU834" s="20"/>
    </row>
    <row r="835" spans="1:255" s="173" customFormat="1" ht="11.25" hidden="1" outlineLevel="1" x14ac:dyDescent="0.2">
      <c r="A835" s="172"/>
      <c r="B835" s="172"/>
      <c r="C835" s="233" t="s">
        <v>499</v>
      </c>
      <c r="D835" s="233"/>
      <c r="E835" s="233"/>
      <c r="F835" s="233"/>
      <c r="G835" s="233"/>
      <c r="H835" s="233"/>
      <c r="I835" s="233" t="s">
        <v>500</v>
      </c>
      <c r="J835" s="233"/>
    </row>
    <row r="836" spans="1:255" hidden="1" outlineLevel="1" x14ac:dyDescent="0.2">
      <c r="A836" s="16"/>
      <c r="B836" s="16"/>
      <c r="C836" s="16"/>
      <c r="D836" s="16"/>
      <c r="E836" s="16"/>
      <c r="F836" s="16"/>
      <c r="G836" s="9" t="s">
        <v>501</v>
      </c>
      <c r="H836" s="16"/>
      <c r="I836" s="16"/>
      <c r="J836" s="16"/>
    </row>
    <row r="837" spans="1:255" hidden="1" outlineLevel="1" x14ac:dyDescent="0.2">
      <c r="A837" s="169" t="s">
        <v>502</v>
      </c>
      <c r="B837" s="169"/>
      <c r="C837" s="232"/>
      <c r="D837" s="232"/>
      <c r="E837" s="232"/>
      <c r="F837" s="232"/>
      <c r="G837" s="170"/>
      <c r="H837" s="170"/>
      <c r="I837" s="232"/>
      <c r="J837" s="232"/>
      <c r="BY837" s="171">
        <v>0</v>
      </c>
      <c r="BZ837" s="171">
        <v>0</v>
      </c>
      <c r="IU837" s="20"/>
    </row>
    <row r="838" spans="1:255" s="173" customFormat="1" ht="11.25" hidden="1" outlineLevel="1" x14ac:dyDescent="0.2">
      <c r="A838" s="172"/>
      <c r="B838" s="172"/>
      <c r="C838" s="233" t="s">
        <v>499</v>
      </c>
      <c r="D838" s="233"/>
      <c r="E838" s="233"/>
      <c r="F838" s="233"/>
      <c r="G838" s="233"/>
      <c r="H838" s="233"/>
      <c r="I838" s="233" t="s">
        <v>500</v>
      </c>
      <c r="J838" s="233"/>
    </row>
    <row r="839" spans="1:255" hidden="1" outlineLevel="1" x14ac:dyDescent="0.2">
      <c r="A839" s="16"/>
      <c r="B839" s="16"/>
      <c r="C839" s="16"/>
      <c r="D839" s="16"/>
      <c r="E839" s="16"/>
      <c r="F839" s="16"/>
      <c r="G839" s="9" t="s">
        <v>501</v>
      </c>
      <c r="H839" s="16"/>
      <c r="I839" s="16"/>
      <c r="J839" s="16"/>
    </row>
    <row r="840" spans="1:255" collapsed="1" x14ac:dyDescent="0.2"/>
    <row r="841" spans="1:255" outlineLevel="1" x14ac:dyDescent="0.2"/>
    <row r="842" spans="1:255" outlineLevel="1" x14ac:dyDescent="0.2"/>
    <row r="843" spans="1:255" hidden="1" outlineLevel="1" x14ac:dyDescent="0.2">
      <c r="A843" s="169" t="s">
        <v>503</v>
      </c>
      <c r="B843" s="169"/>
      <c r="C843" s="232" t="s">
        <v>504</v>
      </c>
      <c r="D843" s="232"/>
      <c r="E843" s="232"/>
      <c r="F843" s="232"/>
      <c r="G843" s="170"/>
      <c r="H843" s="170"/>
      <c r="I843" s="232" t="s">
        <v>505</v>
      </c>
      <c r="J843" s="232"/>
      <c r="K843" t="s">
        <v>511</v>
      </c>
      <c r="BY843" s="171" t="s">
        <v>504</v>
      </c>
      <c r="BZ843" s="171" t="s">
        <v>505</v>
      </c>
      <c r="IU843" s="20"/>
    </row>
    <row r="844" spans="1:255" s="173" customFormat="1" ht="11.25" hidden="1" outlineLevel="1" x14ac:dyDescent="0.2">
      <c r="A844" s="172"/>
      <c r="B844" s="172"/>
      <c r="C844" s="233" t="s">
        <v>499</v>
      </c>
      <c r="D844" s="233"/>
      <c r="E844" s="233"/>
      <c r="F844" s="233"/>
      <c r="G844" s="233"/>
      <c r="H844" s="233"/>
      <c r="I844" s="233" t="s">
        <v>500</v>
      </c>
      <c r="J844" s="233"/>
    </row>
    <row r="845" spans="1:255" hidden="1" outlineLevel="1" x14ac:dyDescent="0.2">
      <c r="A845" s="16"/>
      <c r="B845" s="16"/>
      <c r="C845" s="16"/>
      <c r="D845" s="16"/>
      <c r="E845" s="16"/>
      <c r="F845" s="16"/>
      <c r="G845" s="9" t="s">
        <v>501</v>
      </c>
      <c r="H845" s="16"/>
      <c r="I845" s="16"/>
      <c r="J845" s="16"/>
    </row>
    <row r="846" spans="1:255" hidden="1" outlineLevel="1" x14ac:dyDescent="0.2">
      <c r="A846" s="169" t="s">
        <v>506</v>
      </c>
      <c r="B846" s="169"/>
      <c r="C846" s="232"/>
      <c r="D846" s="232"/>
      <c r="E846" s="232"/>
      <c r="F846" s="232"/>
      <c r="G846" s="170"/>
      <c r="H846" s="170"/>
      <c r="I846" s="232"/>
      <c r="J846" s="232"/>
      <c r="BY846" s="171">
        <v>0</v>
      </c>
      <c r="BZ846" s="171">
        <v>0</v>
      </c>
      <c r="IU846" s="20"/>
    </row>
    <row r="847" spans="1:255" s="173" customFormat="1" ht="11.25" hidden="1" outlineLevel="1" x14ac:dyDescent="0.2">
      <c r="A847" s="172"/>
      <c r="B847" s="172"/>
      <c r="C847" s="233" t="s">
        <v>499</v>
      </c>
      <c r="D847" s="233"/>
      <c r="E847" s="233"/>
      <c r="F847" s="233"/>
      <c r="G847" s="233"/>
      <c r="H847" s="233"/>
      <c r="I847" s="233" t="s">
        <v>500</v>
      </c>
      <c r="J847" s="233"/>
    </row>
    <row r="848" spans="1:255" hidden="1" outlineLevel="1" x14ac:dyDescent="0.2">
      <c r="A848" s="16"/>
      <c r="B848" s="16"/>
      <c r="C848" s="16"/>
      <c r="D848" s="16"/>
      <c r="E848" s="16"/>
      <c r="F848" s="16"/>
      <c r="G848" s="9" t="s">
        <v>501</v>
      </c>
      <c r="H848" s="16"/>
      <c r="I848" s="16"/>
      <c r="J848" s="16"/>
    </row>
    <row r="849" spans="1:2" collapsed="1" x14ac:dyDescent="0.2"/>
    <row r="850" spans="1:2" x14ac:dyDescent="0.2">
      <c r="A850" s="28"/>
      <c r="B850" s="28"/>
    </row>
  </sheetData>
  <mergeCells count="202">
    <mergeCell ref="C846:F846"/>
    <mergeCell ref="I846:J846"/>
    <mergeCell ref="C847:H847"/>
    <mergeCell ref="I847:J847"/>
    <mergeCell ref="C838:H838"/>
    <mergeCell ref="I838:J838"/>
    <mergeCell ref="C843:F843"/>
    <mergeCell ref="I843:J843"/>
    <mergeCell ref="C844:H844"/>
    <mergeCell ref="I844:J844"/>
    <mergeCell ref="C834:F834"/>
    <mergeCell ref="I834:J834"/>
    <mergeCell ref="C835:H835"/>
    <mergeCell ref="I835:J835"/>
    <mergeCell ref="C837:F837"/>
    <mergeCell ref="I837:J837"/>
    <mergeCell ref="H691:I691"/>
    <mergeCell ref="J691:K691"/>
    <mergeCell ref="H692:I692"/>
    <mergeCell ref="J692:K692"/>
    <mergeCell ref="H693:I693"/>
    <mergeCell ref="J693:K693"/>
    <mergeCell ref="H678:I678"/>
    <mergeCell ref="J678:K678"/>
    <mergeCell ref="H679:I679"/>
    <mergeCell ref="J679:K679"/>
    <mergeCell ref="H680:I680"/>
    <mergeCell ref="J680:K680"/>
    <mergeCell ref="H595:I595"/>
    <mergeCell ref="J595:K595"/>
    <mergeCell ref="H596:I596"/>
    <mergeCell ref="J596:K596"/>
    <mergeCell ref="A665:B665"/>
    <mergeCell ref="C665:K665"/>
    <mergeCell ref="H580:I580"/>
    <mergeCell ref="J580:K580"/>
    <mergeCell ref="H581:I581"/>
    <mergeCell ref="J581:K581"/>
    <mergeCell ref="H594:I594"/>
    <mergeCell ref="J594:K594"/>
    <mergeCell ref="H565:I565"/>
    <mergeCell ref="J565:K565"/>
    <mergeCell ref="H566:I566"/>
    <mergeCell ref="J566:K566"/>
    <mergeCell ref="H579:I579"/>
    <mergeCell ref="J579:K579"/>
    <mergeCell ref="H550:I550"/>
    <mergeCell ref="J550:K550"/>
    <mergeCell ref="H551:I551"/>
    <mergeCell ref="J551:K551"/>
    <mergeCell ref="H564:I564"/>
    <mergeCell ref="J564:K564"/>
    <mergeCell ref="H537:I537"/>
    <mergeCell ref="J537:K537"/>
    <mergeCell ref="H538:I538"/>
    <mergeCell ref="J538:K538"/>
    <mergeCell ref="H549:I549"/>
    <mergeCell ref="J549:K549"/>
    <mergeCell ref="H455:I455"/>
    <mergeCell ref="J455:K455"/>
    <mergeCell ref="A524:B524"/>
    <mergeCell ref="C524:K524"/>
    <mergeCell ref="H536:I536"/>
    <mergeCell ref="J536:K536"/>
    <mergeCell ref="H442:I442"/>
    <mergeCell ref="J442:K442"/>
    <mergeCell ref="H453:I453"/>
    <mergeCell ref="J453:K453"/>
    <mergeCell ref="H454:I454"/>
    <mergeCell ref="J454:K454"/>
    <mergeCell ref="A427:B427"/>
    <mergeCell ref="C427:K427"/>
    <mergeCell ref="H440:I440"/>
    <mergeCell ref="J440:K440"/>
    <mergeCell ref="H441:I441"/>
    <mergeCell ref="J441:K441"/>
    <mergeCell ref="H356:I356"/>
    <mergeCell ref="J356:K356"/>
    <mergeCell ref="H357:I357"/>
    <mergeCell ref="J357:K357"/>
    <mergeCell ref="H358:I358"/>
    <mergeCell ref="J358:K358"/>
    <mergeCell ref="H341:I341"/>
    <mergeCell ref="J341:K341"/>
    <mergeCell ref="H342:I342"/>
    <mergeCell ref="J342:K342"/>
    <mergeCell ref="H343:I343"/>
    <mergeCell ref="J343:K343"/>
    <mergeCell ref="H326:I326"/>
    <mergeCell ref="J326:K326"/>
    <mergeCell ref="H327:I327"/>
    <mergeCell ref="J327:K327"/>
    <mergeCell ref="H328:I328"/>
    <mergeCell ref="J328:K328"/>
    <mergeCell ref="H311:I311"/>
    <mergeCell ref="J311:K311"/>
    <mergeCell ref="H312:I312"/>
    <mergeCell ref="J312:K312"/>
    <mergeCell ref="H313:I313"/>
    <mergeCell ref="J313:K313"/>
    <mergeCell ref="H298:I298"/>
    <mergeCell ref="J298:K298"/>
    <mergeCell ref="H299:I299"/>
    <mergeCell ref="J299:K299"/>
    <mergeCell ref="H300:I300"/>
    <mergeCell ref="J300:K300"/>
    <mergeCell ref="H216:I216"/>
    <mergeCell ref="J216:K216"/>
    <mergeCell ref="H217:I217"/>
    <mergeCell ref="J217:K217"/>
    <mergeCell ref="A286:B286"/>
    <mergeCell ref="C286:K286"/>
    <mergeCell ref="H203:I203"/>
    <mergeCell ref="J203:K203"/>
    <mergeCell ref="H204:I204"/>
    <mergeCell ref="J204:K204"/>
    <mergeCell ref="H215:I215"/>
    <mergeCell ref="J215:K215"/>
    <mergeCell ref="H120:I120"/>
    <mergeCell ref="J120:K120"/>
    <mergeCell ref="A189:B189"/>
    <mergeCell ref="C189:K189"/>
    <mergeCell ref="H202:I202"/>
    <mergeCell ref="J202:K202"/>
    <mergeCell ref="H105:I105"/>
    <mergeCell ref="J105:K105"/>
    <mergeCell ref="H118:I118"/>
    <mergeCell ref="J118:K118"/>
    <mergeCell ref="H119:I119"/>
    <mergeCell ref="J119:K119"/>
    <mergeCell ref="H90:I90"/>
    <mergeCell ref="J90:K90"/>
    <mergeCell ref="H103:I103"/>
    <mergeCell ref="J103:K103"/>
    <mergeCell ref="H104:I104"/>
    <mergeCell ref="J104:K104"/>
    <mergeCell ref="H75:I75"/>
    <mergeCell ref="J75:K75"/>
    <mergeCell ref="H88:I88"/>
    <mergeCell ref="J88:K88"/>
    <mergeCell ref="H89:I89"/>
    <mergeCell ref="J89:K89"/>
    <mergeCell ref="H62:I62"/>
    <mergeCell ref="J62:K62"/>
    <mergeCell ref="H73:I73"/>
    <mergeCell ref="J73:K73"/>
    <mergeCell ref="H74:I74"/>
    <mergeCell ref="J74:K74"/>
    <mergeCell ref="A48:B48"/>
    <mergeCell ref="C48:K48"/>
    <mergeCell ref="H60:I60"/>
    <mergeCell ref="J60:K60"/>
    <mergeCell ref="H61:I61"/>
    <mergeCell ref="J61:K61"/>
    <mergeCell ref="F42:F45"/>
    <mergeCell ref="G42:G45"/>
    <mergeCell ref="H42:H45"/>
    <mergeCell ref="I42:I45"/>
    <mergeCell ref="J42:J45"/>
    <mergeCell ref="K42:K45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0:F20"/>
    <mergeCell ref="C21:F21"/>
    <mergeCell ref="C22:F22"/>
    <mergeCell ref="C23:F23"/>
    <mergeCell ref="E26:F26"/>
    <mergeCell ref="C29:K29"/>
    <mergeCell ref="G14:H14"/>
    <mergeCell ref="J14:K14"/>
    <mergeCell ref="J15:K15"/>
    <mergeCell ref="J16:K16"/>
    <mergeCell ref="G18:G19"/>
    <mergeCell ref="H18:H19"/>
    <mergeCell ref="I18:J18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H2:K2"/>
    <mergeCell ref="H3:K3"/>
    <mergeCell ref="H4:K4"/>
    <mergeCell ref="J5:K5"/>
    <mergeCell ref="J6:K6"/>
    <mergeCell ref="C7:G7"/>
    <mergeCell ref="J7:K7"/>
    <mergeCell ref="C11:G11"/>
    <mergeCell ref="J11:K11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1"/>
  <sheetViews>
    <sheetView workbookViewId="0"/>
  </sheetViews>
  <sheetFormatPr defaultRowHeight="12.75" x14ac:dyDescent="0.2"/>
  <sheetData>
    <row r="1" spans="1:255" x14ac:dyDescent="0.2">
      <c r="B1" t="s">
        <v>333</v>
      </c>
    </row>
    <row r="3" spans="1:255" x14ac:dyDescent="0.2">
      <c r="A3">
        <v>3</v>
      </c>
      <c r="B3" t="s">
        <v>334</v>
      </c>
    </row>
    <row r="4" spans="1:255" x14ac:dyDescent="0.2">
      <c r="A4">
        <v>2</v>
      </c>
      <c r="B4" t="s">
        <v>335</v>
      </c>
    </row>
    <row r="5" spans="1:255" x14ac:dyDescent="0.2">
      <c r="A5">
        <v>0</v>
      </c>
      <c r="B5" t="s">
        <v>336</v>
      </c>
    </row>
    <row r="6" spans="1:255" x14ac:dyDescent="0.2">
      <c r="A6">
        <v>1</v>
      </c>
      <c r="B6" t="s">
        <v>337</v>
      </c>
    </row>
    <row r="7" spans="1:255" x14ac:dyDescent="0.2">
      <c r="A7">
        <v>0</v>
      </c>
      <c r="B7" t="s">
        <v>338</v>
      </c>
    </row>
    <row r="8" spans="1:255" x14ac:dyDescent="0.2">
      <c r="A8">
        <v>2</v>
      </c>
      <c r="B8" t="s">
        <v>339</v>
      </c>
    </row>
    <row r="9" spans="1:255" x14ac:dyDescent="0.2">
      <c r="A9">
        <v>0</v>
      </c>
      <c r="B9" t="s">
        <v>340</v>
      </c>
    </row>
    <row r="13" spans="1:255" x14ac:dyDescent="0.2">
      <c r="A13">
        <v>3</v>
      </c>
      <c r="B13" t="s">
        <v>397</v>
      </c>
      <c r="D13" t="s">
        <v>398</v>
      </c>
      <c r="F13" t="s">
        <v>399</v>
      </c>
    </row>
    <row r="14" spans="1:255" x14ac:dyDescent="0.2">
      <c r="A14">
        <v>4</v>
      </c>
      <c r="B14" t="s">
        <v>400</v>
      </c>
      <c r="D14" t="s">
        <v>401</v>
      </c>
      <c r="F14" t="s">
        <v>402</v>
      </c>
    </row>
    <row r="15" spans="1:255" x14ac:dyDescent="0.2">
      <c r="A15">
        <v>514</v>
      </c>
      <c r="B15" t="s">
        <v>400</v>
      </c>
      <c r="D15" t="s">
        <v>401</v>
      </c>
      <c r="F15" t="s">
        <v>402</v>
      </c>
      <c r="AY15">
        <f>SUM('1.Лок.смета.и.Акт'!AS49:'1.Лок.смета.и.Акт'!AS120)</f>
        <v>0</v>
      </c>
      <c r="AZ15">
        <f>SUM('1.Лок.смета.и.Акт'!AT49:'1.Лок.смета.и.Акт'!AT120)</f>
        <v>0</v>
      </c>
      <c r="BA15">
        <f>SUM('1.Лок.смета.и.Акт'!AU49:'1.Лок.смета.и.Акт'!AU120)</f>
        <v>0</v>
      </c>
      <c r="BB15">
        <f>SUM('1.Лок.смета.и.Акт'!AV49:'1.Лок.смета.и.Акт'!AV120)</f>
        <v>0</v>
      </c>
      <c r="BC15">
        <f>SUM('1.Лок.смета.и.Акт'!AW49:'1.Лок.смета.и.Акт'!AW120)</f>
        <v>0</v>
      </c>
      <c r="BD15">
        <f>SUM('1.Лок.смета.и.Акт'!AX49:'1.Лок.смета.и.Акт'!AX120)</f>
        <v>0</v>
      </c>
      <c r="CW15" t="e">
        <f>Source!U44</f>
        <v>#REF!</v>
      </c>
      <c r="CX15" t="e">
        <f>Source!V44</f>
        <v>#REF!</v>
      </c>
      <c r="CY15" t="e">
        <f>Source!O44</f>
        <v>#REF!</v>
      </c>
      <c r="CZ15" t="e">
        <f>Source!S44</f>
        <v>#REF!</v>
      </c>
      <c r="DA15" t="e">
        <f>Source!Q44</f>
        <v>#REF!</v>
      </c>
      <c r="DB15" t="e">
        <f>Source!R44</f>
        <v>#REF!</v>
      </c>
      <c r="DC15" t="e">
        <f>Source!P44</f>
        <v>#REF!</v>
      </c>
      <c r="DD15">
        <f>Source!AO44</f>
        <v>0</v>
      </c>
      <c r="DE15" t="e">
        <f>Source!AV44</f>
        <v>#REF!</v>
      </c>
      <c r="DF15" t="e">
        <f>Source!AW44</f>
        <v>#REF!</v>
      </c>
      <c r="DG15">
        <f>Source!AX44</f>
        <v>0</v>
      </c>
      <c r="DH15" t="e">
        <f>Source!AY44</f>
        <v>#REF!</v>
      </c>
      <c r="DI15" t="e">
        <f>Source!AP44</f>
        <v>#REF!</v>
      </c>
      <c r="DJ15">
        <f>Source!AQ44</f>
        <v>0</v>
      </c>
      <c r="DK15" t="e">
        <f>Source!AZ44</f>
        <v>#REF!</v>
      </c>
      <c r="DL15" t="e">
        <f>Source!T44</f>
        <v>#REF!</v>
      </c>
      <c r="DM15" t="e">
        <f>Source!W44</f>
        <v>#REF!</v>
      </c>
      <c r="DN15" t="e">
        <f>Source!X44</f>
        <v>#REF!</v>
      </c>
      <c r="DO15" t="e">
        <f>Source!Y44</f>
        <v>#REF!</v>
      </c>
      <c r="DP15" t="e">
        <f>Source!AR44</f>
        <v>#REF!</v>
      </c>
      <c r="DQ15" t="e">
        <f>Source!AS44</f>
        <v>#REF!</v>
      </c>
      <c r="DR15">
        <f>Source!AT44</f>
        <v>0</v>
      </c>
      <c r="DS15" t="e">
        <f>Source!AP44</f>
        <v>#REF!</v>
      </c>
      <c r="DT15">
        <f>Source!AU44</f>
        <v>0</v>
      </c>
      <c r="DU15" t="e">
        <f>Source!AS44+Source!AT44</f>
        <v>#REF!</v>
      </c>
      <c r="DW15" t="e">
        <f>Source!BA44</f>
        <v>#REF!</v>
      </c>
      <c r="DX15">
        <f>Source!BB44</f>
        <v>0</v>
      </c>
      <c r="DY15">
        <f>Source!BC44</f>
        <v>0</v>
      </c>
      <c r="DZ15">
        <f>Source!BD44</f>
        <v>0</v>
      </c>
      <c r="ET15" t="e">
        <f>Source!U44</f>
        <v>#REF!</v>
      </c>
      <c r="EU15" t="e">
        <f>Source!V44</f>
        <v>#REF!</v>
      </c>
      <c r="EV15">
        <f>SUM('1.Лок.смета.и.Акт'!GJ49:'1.Лок.смета.и.Акт'!GJ120)</f>
        <v>47867.22</v>
      </c>
      <c r="EW15">
        <f>SUM('1.Лок.смета.и.Акт'!GK49:'1.Лок.смета.и.Акт'!GK120)</f>
        <v>5958.3399999999992</v>
      </c>
      <c r="EX15">
        <f>SUM('1.Лок.смета.и.Акт'!GL49:'1.Лок.смета.и.Акт'!GL120)</f>
        <v>965.12</v>
      </c>
      <c r="EY15">
        <f>SUM('1.Лок.смета.и.Акт'!GM49:'1.Лок.смета.и.Акт'!GM120)</f>
        <v>85.320000000000007</v>
      </c>
      <c r="EZ15">
        <f>SUM('1.Лок.смета.и.Акт'!GN49:'1.Лок.смета.и.Акт'!GN120)</f>
        <v>78531.239999999991</v>
      </c>
      <c r="FA15">
        <f>SUM('1.Лок.смета.и.Акт'!GO49:'1.Лок.смета.и.Акт'!GO120)</f>
        <v>0</v>
      </c>
      <c r="FB15">
        <f>SUM('1.Лок.смета.и.Акт'!GP49:'1.Лок.смета.и.Акт'!GP120)</f>
        <v>78531.239999999991</v>
      </c>
      <c r="FC15">
        <f>SUM('1.Лок.смета.и.Акт'!GQ49:'1.Лок.смета.и.Акт'!GQ120)</f>
        <v>40943.760000000002</v>
      </c>
      <c r="FD15">
        <f>SUM('1.Лок.смета.и.Акт'!GR49:'1.Лок.смета.и.Акт'!GR120)</f>
        <v>0</v>
      </c>
      <c r="FE15">
        <f>SUM('1.Лок.смета.и.Акт'!GS49:'1.Лок.смета.и.Акт'!GS120)</f>
        <v>40943.760000000002</v>
      </c>
      <c r="FF15">
        <f>SUM('1.Лок.смета.и.Акт'!GT49:'1.Лок.смета.и.Акт'!GT120)</f>
        <v>37587.479999999996</v>
      </c>
      <c r="FG15">
        <f>SUM('1.Лок.смета.и.Акт'!GU49:'1.Лок.смета.и.Акт'!GU120)</f>
        <v>0</v>
      </c>
      <c r="FH15">
        <f>SUM('1.Лок.смета.и.Акт'!GV49:'1.Лок.смета.и.Акт'!GV120)</f>
        <v>37587.479999999996</v>
      </c>
      <c r="FI15">
        <f>SUM('1.Лок.смета.и.Акт'!GW49:'1.Лок.смета.и.Акт'!GW120)</f>
        <v>0</v>
      </c>
      <c r="FJ15">
        <f>SUM('1.Лок.смета.и.Акт'!GX49:'1.Лок.смета.и.Акт'!GX120)</f>
        <v>0</v>
      </c>
      <c r="FK15">
        <f>SUM('1.Лок.смета.и.Акт'!GY49:'1.Лок.смета.и.Акт'!GY120)</f>
        <v>7312.84</v>
      </c>
      <c r="FL15">
        <f>SUM('1.Лок.смета.и.Акт'!GZ49:'1.Лок.смета.и.Акт'!GZ120)</f>
        <v>4351.43</v>
      </c>
      <c r="FM15">
        <f>SUM('1.Лок.смета.и.Акт'!HA49:'1.Лок.смета.и.Акт'!HA120)</f>
        <v>97118.970000000016</v>
      </c>
      <c r="FN15">
        <f>SUM('1.Лок.смета.и.Акт'!HB49:'1.Лок.смета.и.Акт'!HB120)</f>
        <v>59531.490000000013</v>
      </c>
      <c r="FO15">
        <f>SUM('1.Лок.смета.и.Акт'!HC49:'1.Лок.смета.и.Акт'!HC120)</f>
        <v>0</v>
      </c>
      <c r="FP15">
        <f>SUM('1.Лок.смета.и.Акт'!HD49:'1.Лок.смета.и.Акт'!HD120)</f>
        <v>37587.479999999996</v>
      </c>
      <c r="FQ15">
        <f>SUM('1.Лок.смета.и.Акт'!HE49:'1.Лок.смета.и.Акт'!HE120)</f>
        <v>0</v>
      </c>
      <c r="FR15">
        <f>SUM('1.Лок.смета.и.Акт'!HB49:'1.Лок.смета.и.Акт'!HB120)+SUM('1.Лок.смета.и.Акт'!HC49:'1.Лок.смета.и.Акт'!HC120)</f>
        <v>59531.490000000013</v>
      </c>
      <c r="FS15">
        <f>SUM('1.Лок.смета.и.Акт'!HG49:'1.Лок.смета.и.Акт'!HG120)</f>
        <v>0</v>
      </c>
      <c r="FT15">
        <f>SUM('1.Лок.смета.и.Акт'!HH49:'1.Лок.смета.и.Акт'!HH120)</f>
        <v>0</v>
      </c>
      <c r="FU15">
        <f>SUM('1.Лок.смета.и.Акт'!HI49:'1.Лок.смета.и.Акт'!HI120)</f>
        <v>0</v>
      </c>
      <c r="FV15">
        <f>SUM('1.Лок.смета.и.Акт'!HJ49:'1.Лок.смета.и.Акт'!HJ120)</f>
        <v>0</v>
      </c>
      <c r="FW15">
        <f>SUM('1.Лок.смета.и.Акт'!HK49:'1.Лок.смета.и.Акт'!HK120)</f>
        <v>0</v>
      </c>
      <c r="FX15">
        <f>SUMIF('1.Лок.смета.и.Акт'!CV49:'1.Лок.смета.и.Акт'!CV120,1,'1.Лок.смета.и.Акт'!GK49:'1.Лок.смета.и.Акт'!GK120)</f>
        <v>5958.3399999999992</v>
      </c>
      <c r="FY15">
        <f>SUMIF('1.Лок.смета.и.Акт'!CV49:'1.Лок.смета.и.Акт'!CV120,2,'1.Лок.смета.и.Акт'!GK49:'1.Лок.смета.и.Акт'!GK120)</f>
        <v>0</v>
      </c>
      <c r="FZ15">
        <f>SUMIF('1.Лок.смета.и.Акт'!CV49:'1.Лок.смета.и.Акт'!CV120,5,'1.Лок.смета.и.Акт'!GK49:'1.Лок.смета.и.Акт'!GK120)</f>
        <v>0</v>
      </c>
      <c r="GA15">
        <f>SUMIF('1.Лок.смета.и.Акт'!CV49:'1.Лок.смета.и.Акт'!CV120,4,'1.Лок.смета.и.Акт'!GK49:'1.Лок.смета.и.Акт'!GK120)</f>
        <v>0</v>
      </c>
      <c r="GB15">
        <f>SUMIF('1.Лок.смета.и.Акт'!CV49:'1.Лок.смета.и.Акт'!CV120,1,'1.Лок.смета.и.Акт'!GL49:'1.Лок.смета.и.Акт'!GL120)</f>
        <v>965.12</v>
      </c>
      <c r="GC15">
        <f>SUMIF('1.Лок.смета.и.Акт'!CV49:'1.Лок.смета.и.Акт'!CV120,2,'1.Лок.смета.и.Акт'!GL49:'1.Лок.смета.и.Акт'!GL120)</f>
        <v>0</v>
      </c>
      <c r="GD15">
        <f>SUMIF('1.Лок.смета.и.Акт'!CV49:'1.Лок.смета.и.Акт'!CV120,4,'1.Лок.смета.и.Акт'!GL49:'1.Лок.смета.и.Акт'!GL120)</f>
        <v>0</v>
      </c>
      <c r="GE15">
        <f>SUMIF('1.Лок.смета.и.Акт'!CV49:'1.Лок.смета.и.Акт'!CV120,1,'1.Лок.смета.и.Акт'!GQ49:'1.Лок.смета.и.Акт'!GQ120)</f>
        <v>40943.760000000002</v>
      </c>
      <c r="GF15">
        <f>SUMIF('1.Лок.смета.и.Акт'!CV49:'1.Лок.смета.и.Акт'!CV120,2,'1.Лок.смета.и.Акт'!GQ49:'1.Лок.смета.и.Акт'!GQ120)</f>
        <v>0</v>
      </c>
      <c r="GG15">
        <f>SUMIF('1.Лок.смета.и.Акт'!CV49:'1.Лок.смета.и.Акт'!CV120,4,'1.Лок.смета.и.Акт'!GQ49:'1.Лок.смета.и.Акт'!GQ120)</f>
        <v>0</v>
      </c>
      <c r="IB15">
        <f>SUM('1.Лок.смета.и.Акт'!HO49:'1.Лок.смета.и.Акт'!HO120)</f>
        <v>0</v>
      </c>
      <c r="IC15">
        <f>SUM('1.Лок.смета.и.Акт'!HQ49:'1.Лок.смета.и.Акт'!HQ120)</f>
        <v>0</v>
      </c>
      <c r="ID15">
        <f>SUM('1.Лок.смета.и.Акт'!HS49:'1.Лок.смета.и.Акт'!HS120)</f>
        <v>0</v>
      </c>
      <c r="IE15">
        <f>SUM('1.Лок.смета.и.Акт'!HU49:'1.Лок.смета.и.Акт'!HU120)</f>
        <v>0</v>
      </c>
      <c r="IF15">
        <f>SUM('1.Лок.смета.и.Акт'!HY49:'1.Лок.смета.и.Акт'!HY120)</f>
        <v>39376.17</v>
      </c>
      <c r="IG15">
        <f>SUM('1.Лок.смета.и.Акт'!HZ49:'1.Лок.смета.и.Акт'!HZ120)</f>
        <v>37587.479999999996</v>
      </c>
      <c r="IH15">
        <f>SUM('1.Лок.смета.и.Акт'!HL49:'1.Лок.смета.и.Акт'!HL120)</f>
        <v>59531.490000000013</v>
      </c>
      <c r="II15">
        <f>SUM('1.Лок.смета.и.Акт'!HN49:'1.Лок.смета.и.Акт'!HN120)</f>
        <v>59531.490000000013</v>
      </c>
      <c r="IJ15">
        <f>SUM('1.Лок.смета.и.Акт'!HP49:'1.Лок.смета.и.Акт'!HP120)</f>
        <v>0</v>
      </c>
      <c r="IK15">
        <f>SUM('1.Лок.смета.и.Акт'!HR49:'1.Лок.смета.и.Акт'!HR120)</f>
        <v>37587.479999999996</v>
      </c>
      <c r="IL15">
        <f>SUM('1.Лок.смета.и.Акт'!HT49:'1.Лок.смета.и.Акт'!HT120)</f>
        <v>0</v>
      </c>
      <c r="IM15">
        <f>SUM('1.Лок.смета.и.Акт'!HW49:'1.Лок.смета.и.Акт'!HW120)</f>
        <v>0</v>
      </c>
      <c r="IN15">
        <f>SUMIF('1.Лок.смета.и.Акт'!CV49:'1.Лок.смета.и.Акт'!CV120,1,'1.Лок.смета.и.Акт'!GY49:'1.Лок.смета.и.Акт'!GY120)</f>
        <v>7312.84</v>
      </c>
      <c r="IO15">
        <f>SUMIF('1.Лок.смета.и.Акт'!CV49:'1.Лок.смета.и.Акт'!CV120,2,'1.Лок.смета.и.Акт'!GY49:'1.Лок.смета.и.Акт'!GY120)</f>
        <v>0</v>
      </c>
      <c r="IP15">
        <f>SUMIF('1.Лок.смета.и.Акт'!CV49:'1.Лок.смета.и.Акт'!CV120,5,'1.Лок.смета.и.Акт'!GY49:'1.Лок.смета.и.Акт'!GY120)</f>
        <v>0</v>
      </c>
      <c r="IQ15">
        <f>SUMIF('1.Лок.смета.и.Акт'!CV49:'1.Лок.смета.и.Акт'!CV120,4,'1.Лок.смета.и.Акт'!GY49:'1.Лок.смета.и.Акт'!GY120)</f>
        <v>0</v>
      </c>
      <c r="IR15">
        <f>SUMIF('1.Лок.смета.и.Акт'!CV49:'1.Лок.смета.и.Акт'!CV120,1,'1.Лок.смета.и.Акт'!GZ49:'1.Лок.смета.и.Акт'!GZ120)</f>
        <v>4351.43</v>
      </c>
      <c r="IS15">
        <f>SUMIF('1.Лок.смета.и.Акт'!CV49:'1.Лок.смета.и.Акт'!CV120,2,'1.Лок.смета.и.Акт'!GZ49:'1.Лок.смета.и.Акт'!GZ120)</f>
        <v>0</v>
      </c>
      <c r="IT15">
        <f>SUMIF('1.Лок.смета.и.Акт'!CV49:'1.Лок.смета.и.Акт'!CV120,5,'1.Лок.смета.и.Акт'!GZ49:'1.Лок.смета.и.Акт'!GZ120)</f>
        <v>0</v>
      </c>
      <c r="IU15">
        <f>SUMIF('1.Лок.смета.и.Акт'!CV49:'1.Лок.смета.и.Акт'!CV120,4,'1.Лок.смета.и.Акт'!GZ49:'1.Лок.смета.и.Акт'!GZ120)</f>
        <v>0</v>
      </c>
    </row>
    <row r="16" spans="1:255" x14ac:dyDescent="0.2">
      <c r="A16">
        <v>4</v>
      </c>
      <c r="B16" t="s">
        <v>400</v>
      </c>
      <c r="D16" t="s">
        <v>401</v>
      </c>
      <c r="F16" t="s">
        <v>478</v>
      </c>
    </row>
    <row r="17" spans="1:255" x14ac:dyDescent="0.2">
      <c r="A17">
        <v>514</v>
      </c>
      <c r="B17" t="s">
        <v>400</v>
      </c>
      <c r="D17" t="s">
        <v>401</v>
      </c>
      <c r="F17" t="s">
        <v>478</v>
      </c>
      <c r="AY17">
        <f>SUM('1.Лок.смета.и.Акт'!AS190:'1.Лок.смета.и.Акт'!AS217)</f>
        <v>0</v>
      </c>
      <c r="AZ17">
        <f>SUM('1.Лок.смета.и.Акт'!AT190:'1.Лок.смета.и.Акт'!AT217)</f>
        <v>0</v>
      </c>
      <c r="BA17">
        <f>SUM('1.Лок.смета.и.Акт'!AU190:'1.Лок.смета.и.Акт'!AU217)</f>
        <v>0</v>
      </c>
      <c r="BB17">
        <f>SUM('1.Лок.смета.и.Акт'!AV190:'1.Лок.смета.и.Акт'!AV217)</f>
        <v>0</v>
      </c>
      <c r="BC17">
        <f>SUM('1.Лок.смета.и.Акт'!AW190:'1.Лок.смета.и.Акт'!AW217)</f>
        <v>0</v>
      </c>
      <c r="BD17">
        <f>SUM('1.Лок.смета.и.Акт'!AX190:'1.Лок.смета.и.Акт'!AX217)</f>
        <v>0</v>
      </c>
      <c r="CW17" t="e">
        <f>Source!U84</f>
        <v>#REF!</v>
      </c>
      <c r="CX17" t="e">
        <f>Source!V84</f>
        <v>#REF!</v>
      </c>
      <c r="CY17" t="e">
        <f>Source!O84</f>
        <v>#REF!</v>
      </c>
      <c r="CZ17" t="e">
        <f>Source!S84</f>
        <v>#REF!</v>
      </c>
      <c r="DA17" t="e">
        <f>Source!Q84</f>
        <v>#REF!</v>
      </c>
      <c r="DB17" t="e">
        <f>Source!R84</f>
        <v>#REF!</v>
      </c>
      <c r="DC17" t="e">
        <f>Source!P84</f>
        <v>#REF!</v>
      </c>
      <c r="DD17">
        <f>Source!AO84</f>
        <v>0</v>
      </c>
      <c r="DE17" t="e">
        <f>Source!AV84</f>
        <v>#REF!</v>
      </c>
      <c r="DF17" t="e">
        <f>Source!AW84</f>
        <v>#REF!</v>
      </c>
      <c r="DG17">
        <f>Source!AX84</f>
        <v>0</v>
      </c>
      <c r="DH17" t="e">
        <f>Source!AY84</f>
        <v>#REF!</v>
      </c>
      <c r="DI17" t="e">
        <f>Source!AP84</f>
        <v>#REF!</v>
      </c>
      <c r="DJ17">
        <f>Source!AQ84</f>
        <v>0</v>
      </c>
      <c r="DK17" t="e">
        <f>Source!AZ84</f>
        <v>#REF!</v>
      </c>
      <c r="DL17" t="e">
        <f>Source!T84</f>
        <v>#REF!</v>
      </c>
      <c r="DM17" t="e">
        <f>Source!W84</f>
        <v>#REF!</v>
      </c>
      <c r="DN17" t="e">
        <f>Source!X84</f>
        <v>#REF!</v>
      </c>
      <c r="DO17" t="e">
        <f>Source!Y84</f>
        <v>#REF!</v>
      </c>
      <c r="DP17" t="e">
        <f>Source!AR84</f>
        <v>#REF!</v>
      </c>
      <c r="DQ17" t="e">
        <f>Source!AS84</f>
        <v>#REF!</v>
      </c>
      <c r="DR17">
        <f>Source!AT84</f>
        <v>0</v>
      </c>
      <c r="DS17" t="e">
        <f>Source!AP84</f>
        <v>#REF!</v>
      </c>
      <c r="DT17">
        <f>Source!AU84</f>
        <v>0</v>
      </c>
      <c r="DU17" t="e">
        <f>Source!AS84+Source!AT84</f>
        <v>#REF!</v>
      </c>
      <c r="DW17" t="e">
        <f>Source!BA84</f>
        <v>#REF!</v>
      </c>
      <c r="DX17">
        <f>Source!BB84</f>
        <v>0</v>
      </c>
      <c r="DY17">
        <f>Source!BC84</f>
        <v>0</v>
      </c>
      <c r="DZ17">
        <f>Source!BD84</f>
        <v>0</v>
      </c>
      <c r="ET17" t="e">
        <f>Source!U84</f>
        <v>#REF!</v>
      </c>
      <c r="EU17" t="e">
        <f>Source!V84</f>
        <v>#REF!</v>
      </c>
      <c r="EV17">
        <f>SUM('1.Лок.смета.и.Акт'!GJ190:'1.Лок.смета.и.Акт'!GJ217)</f>
        <v>1090.98</v>
      </c>
      <c r="EW17">
        <f>SUM('1.Лок.смета.и.Акт'!GK190:'1.Лок.смета.и.Акт'!GK217)</f>
        <v>236.35</v>
      </c>
      <c r="EX17">
        <f>SUM('1.Лок.смета.и.Акт'!GL190:'1.Лок.смета.и.Акт'!GL217)</f>
        <v>32.83</v>
      </c>
      <c r="EY17">
        <f>SUM('1.Лок.смета.и.Акт'!GM190:'1.Лок.смета.и.Акт'!GM217)</f>
        <v>2.96</v>
      </c>
      <c r="EZ17">
        <f>SUM('1.Лок.смета.и.Акт'!GN190:'1.Лок.смета.и.Акт'!GN217)</f>
        <v>20840.239999999998</v>
      </c>
      <c r="FA17">
        <f>SUM('1.Лок.смета.и.Акт'!GO190:'1.Лок.смета.и.Акт'!GO217)</f>
        <v>0</v>
      </c>
      <c r="FB17">
        <f>SUM('1.Лок.смета.и.Акт'!GP190:'1.Лок.смета.и.Акт'!GP217)</f>
        <v>20840.239999999998</v>
      </c>
      <c r="FC17">
        <f>SUM('1.Лок.смета.и.Акт'!GQ190:'1.Лок.смета.и.Акт'!GQ217)</f>
        <v>821.8</v>
      </c>
      <c r="FD17">
        <f>SUM('1.Лок.смета.и.Акт'!GR190:'1.Лок.смета.и.Акт'!GR217)</f>
        <v>0</v>
      </c>
      <c r="FE17">
        <f>SUM('1.Лок.смета.и.Акт'!GS190:'1.Лок.смета.и.Акт'!GS217)</f>
        <v>821.8</v>
      </c>
      <c r="FF17">
        <f>SUM('1.Лок.смета.и.Акт'!GT190:'1.Лок.смета.и.Акт'!GT217)</f>
        <v>20018.439999999999</v>
      </c>
      <c r="FG17">
        <f>SUM('1.Лок.смета.и.Акт'!GU190:'1.Лок.смета.и.Акт'!GU217)</f>
        <v>0</v>
      </c>
      <c r="FH17">
        <f>SUM('1.Лок.смета.и.Акт'!GV190:'1.Лок.смета.и.Акт'!GV217)</f>
        <v>20018.439999999999</v>
      </c>
      <c r="FI17">
        <f>SUM('1.Лок.смета.и.Акт'!GW190:'1.Лок.смета.и.Акт'!GW217)</f>
        <v>0</v>
      </c>
      <c r="FJ17">
        <f>SUM('1.Лок.смета.и.Акт'!GX190:'1.Лок.смета.и.Акт'!GX217)</f>
        <v>0</v>
      </c>
      <c r="FK17">
        <f>SUM('1.Лок.смета.и.Акт'!GY190:'1.Лок.смета.и.Акт'!GY217)</f>
        <v>289.56</v>
      </c>
      <c r="FL17">
        <f>SUM('1.Лок.смета.и.Акт'!GZ190:'1.Лок.смета.и.Акт'!GZ217)</f>
        <v>172.31</v>
      </c>
      <c r="FM17">
        <f>SUM('1.Лок.смета.и.Акт'!HA190:'1.Лок.смета.и.Акт'!HA217)</f>
        <v>21571.29</v>
      </c>
      <c r="FN17">
        <f>SUM('1.Лок.смета.и.Акт'!HB190:'1.Лок.смета.и.Акт'!HB217)</f>
        <v>1552.8500000000001</v>
      </c>
      <c r="FO17">
        <f>SUM('1.Лок.смета.и.Акт'!HC190:'1.Лок.смета.и.Акт'!HC217)</f>
        <v>0</v>
      </c>
      <c r="FP17">
        <f>SUM('1.Лок.смета.и.Акт'!HD190:'1.Лок.смета.и.Акт'!HD217)</f>
        <v>20018.439999999999</v>
      </c>
      <c r="FQ17">
        <f>SUM('1.Лок.смета.и.Акт'!HE190:'1.Лок.смета.и.Акт'!HE217)</f>
        <v>0</v>
      </c>
      <c r="FR17">
        <f>SUM('1.Лок.смета.и.Акт'!HB190:'1.Лок.смета.и.Акт'!HB217)+SUM('1.Лок.смета.и.Акт'!HC190:'1.Лок.смета.и.Акт'!HC217)</f>
        <v>1552.8500000000001</v>
      </c>
      <c r="FS17">
        <f>SUM('1.Лок.смета.и.Акт'!HG190:'1.Лок.смета.и.Акт'!HG217)</f>
        <v>0</v>
      </c>
      <c r="FT17">
        <f>SUM('1.Лок.смета.и.Акт'!HH190:'1.Лок.смета.и.Акт'!HH217)</f>
        <v>0</v>
      </c>
      <c r="FU17">
        <f>SUM('1.Лок.смета.и.Акт'!HI190:'1.Лок.смета.и.Акт'!HI217)</f>
        <v>0</v>
      </c>
      <c r="FV17">
        <f>SUM('1.Лок.смета.и.Акт'!HJ190:'1.Лок.смета.и.Акт'!HJ217)</f>
        <v>0</v>
      </c>
      <c r="FW17">
        <f>SUM('1.Лок.смета.и.Акт'!HK190:'1.Лок.смета.и.Акт'!HK217)</f>
        <v>0</v>
      </c>
      <c r="FX17">
        <f>SUMIF('1.Лок.смета.и.Акт'!CV190:'1.Лок.смета.и.Акт'!CV217,1,'1.Лок.смета.и.Акт'!GK190:'1.Лок.смета.и.Акт'!GK217)</f>
        <v>236.35</v>
      </c>
      <c r="FY17">
        <f>SUMIF('1.Лок.смета.и.Акт'!CV190:'1.Лок.смета.и.Акт'!CV217,2,'1.Лок.смета.и.Акт'!GK190:'1.Лок.смета.и.Акт'!GK217)</f>
        <v>0</v>
      </c>
      <c r="FZ17">
        <f>SUMIF('1.Лок.смета.и.Акт'!CV190:'1.Лок.смета.и.Акт'!CV217,5,'1.Лок.смета.и.Акт'!GK190:'1.Лок.смета.и.Акт'!GK217)</f>
        <v>0</v>
      </c>
      <c r="GA17">
        <f>SUMIF('1.Лок.смета.и.Акт'!CV190:'1.Лок.смета.и.Акт'!CV217,4,'1.Лок.смета.и.Акт'!GK190:'1.Лок.смета.и.Акт'!GK217)</f>
        <v>0</v>
      </c>
      <c r="GB17">
        <f>SUMIF('1.Лок.смета.и.Акт'!CV190:'1.Лок.смета.и.Акт'!CV217,1,'1.Лок.смета.и.Акт'!GL190:'1.Лок.смета.и.Акт'!GL217)</f>
        <v>32.83</v>
      </c>
      <c r="GC17">
        <f>SUMIF('1.Лок.смета.и.Акт'!CV190:'1.Лок.смета.и.Акт'!CV217,2,'1.Лок.смета.и.Акт'!GL190:'1.Лок.смета.и.Акт'!GL217)</f>
        <v>0</v>
      </c>
      <c r="GD17">
        <f>SUMIF('1.Лок.смета.и.Акт'!CV190:'1.Лок.смета.и.Акт'!CV217,4,'1.Лок.смета.и.Акт'!GL190:'1.Лок.смета.и.Акт'!GL217)</f>
        <v>0</v>
      </c>
      <c r="GE17">
        <f>SUMIF('1.Лок.смета.и.Акт'!CV190:'1.Лок.смета.и.Акт'!CV217,1,'1.Лок.смета.и.Акт'!GQ190:'1.Лок.смета.и.Акт'!GQ217)</f>
        <v>821.8</v>
      </c>
      <c r="GF17">
        <f>SUMIF('1.Лок.смета.и.Акт'!CV190:'1.Лок.смета.и.Акт'!CV217,2,'1.Лок.смета.и.Акт'!GQ190:'1.Лок.смета.и.Акт'!GQ217)</f>
        <v>0</v>
      </c>
      <c r="GG17">
        <f>SUMIF('1.Лок.смета.и.Акт'!CV190:'1.Лок.смета.и.Акт'!CV217,4,'1.Лок.смета.и.Акт'!GQ190:'1.Лок.смета.и.Акт'!GQ217)</f>
        <v>0</v>
      </c>
      <c r="IB17">
        <f>SUM('1.Лок.смета.и.Акт'!HO190:'1.Лок.смета.и.Акт'!HO217)</f>
        <v>0</v>
      </c>
      <c r="IC17">
        <f>SUM('1.Лок.смета.и.Акт'!HQ190:'1.Лок.смета.и.Акт'!HQ217)</f>
        <v>0</v>
      </c>
      <c r="ID17">
        <f>SUM('1.Лок.смета.и.Акт'!HS190:'1.Лок.смета.и.Акт'!HS217)</f>
        <v>0</v>
      </c>
      <c r="IE17">
        <f>SUM('1.Лок.смета.и.Акт'!HU190:'1.Лок.смета.и.Акт'!HU217)</f>
        <v>0</v>
      </c>
      <c r="IF17">
        <f>SUM('1.Лок.смета.и.Акт'!HY190:'1.Лок.смета.и.Акт'!HY217)</f>
        <v>504.89</v>
      </c>
      <c r="IG17">
        <f>SUM('1.Лок.смета.и.Акт'!HZ190:'1.Лок.смета.и.Акт'!HZ217)</f>
        <v>20018.439999999999</v>
      </c>
      <c r="IH17">
        <f>SUM('1.Лок.смета.и.Акт'!HL190:'1.Лок.смета.и.Акт'!HL217)</f>
        <v>1552.8500000000001</v>
      </c>
      <c r="II17">
        <f>SUM('1.Лок.смета.и.Акт'!HN190:'1.Лок.смета.и.Акт'!HN217)</f>
        <v>1552.8500000000001</v>
      </c>
      <c r="IJ17">
        <f>SUM('1.Лок.смета.и.Акт'!HP190:'1.Лок.смета.и.Акт'!HP217)</f>
        <v>0</v>
      </c>
      <c r="IK17">
        <f>SUM('1.Лок.смета.и.Акт'!HR190:'1.Лок.смета.и.Акт'!HR217)</f>
        <v>20018.439999999999</v>
      </c>
      <c r="IL17">
        <f>SUM('1.Лок.смета.и.Акт'!HT190:'1.Лок.смета.и.Акт'!HT217)</f>
        <v>0</v>
      </c>
      <c r="IM17">
        <f>SUM('1.Лок.смета.и.Акт'!HW190:'1.Лок.смета.и.Акт'!HW217)</f>
        <v>0</v>
      </c>
      <c r="IN17">
        <f>SUMIF('1.Лок.смета.и.Акт'!CV190:'1.Лок.смета.и.Акт'!CV217,1,'1.Лок.смета.и.Акт'!GY190:'1.Лок.смета.и.Акт'!GY217)</f>
        <v>289.56</v>
      </c>
      <c r="IO17">
        <f>SUMIF('1.Лок.смета.и.Акт'!CV190:'1.Лок.смета.и.Акт'!CV217,2,'1.Лок.смета.и.Акт'!GY190:'1.Лок.смета.и.Акт'!GY217)</f>
        <v>0</v>
      </c>
      <c r="IP17">
        <f>SUMIF('1.Лок.смета.и.Акт'!CV190:'1.Лок.смета.и.Акт'!CV217,5,'1.Лок.смета.и.Акт'!GY190:'1.Лок.смета.и.Акт'!GY217)</f>
        <v>0</v>
      </c>
      <c r="IQ17">
        <f>SUMIF('1.Лок.смета.и.Акт'!CV190:'1.Лок.смета.и.Акт'!CV217,4,'1.Лок.смета.и.Акт'!GY190:'1.Лок.смета.и.Акт'!GY217)</f>
        <v>0</v>
      </c>
      <c r="IR17">
        <f>SUMIF('1.Лок.смета.и.Акт'!CV190:'1.Лок.смета.и.Акт'!CV217,1,'1.Лок.смета.и.Акт'!GZ190:'1.Лок.смета.и.Акт'!GZ217)</f>
        <v>172.31</v>
      </c>
      <c r="IS17">
        <f>SUMIF('1.Лок.смета.и.Акт'!CV190:'1.Лок.смета.и.Акт'!CV217,2,'1.Лок.смета.и.Акт'!GZ190:'1.Лок.смета.и.Акт'!GZ217)</f>
        <v>0</v>
      </c>
      <c r="IT17">
        <f>SUMIF('1.Лок.смета.и.Акт'!CV190:'1.Лок.смета.и.Акт'!CV217,5,'1.Лок.смета.и.Акт'!GZ190:'1.Лок.смета.и.Акт'!GZ217)</f>
        <v>0</v>
      </c>
      <c r="IU17">
        <f>SUMIF('1.Лок.смета.и.Акт'!CV190:'1.Лок.смета.и.Акт'!CV217,4,'1.Лок.смета.и.Акт'!GZ190:'1.Лок.смета.и.Акт'!GZ217)</f>
        <v>0</v>
      </c>
    </row>
    <row r="18" spans="1:255" x14ac:dyDescent="0.2">
      <c r="A18">
        <v>4</v>
      </c>
      <c r="B18" t="s">
        <v>400</v>
      </c>
      <c r="D18" t="s">
        <v>401</v>
      </c>
      <c r="F18" t="s">
        <v>483</v>
      </c>
    </row>
    <row r="19" spans="1:255" x14ac:dyDescent="0.2">
      <c r="A19">
        <v>514</v>
      </c>
      <c r="B19" t="s">
        <v>400</v>
      </c>
      <c r="D19" t="s">
        <v>401</v>
      </c>
      <c r="F19" t="s">
        <v>483</v>
      </c>
      <c r="AY19">
        <f>SUM('1.Лок.смета.и.Акт'!AS287:'1.Лок.смета.и.Акт'!AS358)</f>
        <v>0</v>
      </c>
      <c r="AZ19">
        <f>SUM('1.Лок.смета.и.Акт'!AT287:'1.Лок.смета.и.Акт'!AT358)</f>
        <v>0</v>
      </c>
      <c r="BA19">
        <f>SUM('1.Лок.смета.и.Акт'!AU287:'1.Лок.смета.и.Акт'!AU358)</f>
        <v>0</v>
      </c>
      <c r="BB19">
        <f>SUM('1.Лок.смета.и.Акт'!AV287:'1.Лок.смета.и.Акт'!AV358)</f>
        <v>0</v>
      </c>
      <c r="BC19">
        <f>SUM('1.Лок.смета.и.Акт'!AW287:'1.Лок.смета.и.Акт'!AW358)</f>
        <v>0</v>
      </c>
      <c r="BD19">
        <f>SUM('1.Лок.смета.и.Акт'!AX287:'1.Лок.смета.и.Акт'!AX358)</f>
        <v>0</v>
      </c>
      <c r="CW19" t="e">
        <f>Source!U134</f>
        <v>#REF!</v>
      </c>
      <c r="CX19" t="e">
        <f>Source!V134</f>
        <v>#REF!</v>
      </c>
      <c r="CY19" t="e">
        <f>Source!O134</f>
        <v>#REF!</v>
      </c>
      <c r="CZ19" t="e">
        <f>Source!S134</f>
        <v>#REF!</v>
      </c>
      <c r="DA19" t="e">
        <f>Source!Q134</f>
        <v>#REF!</v>
      </c>
      <c r="DB19" t="e">
        <f>Source!R134</f>
        <v>#REF!</v>
      </c>
      <c r="DC19" t="e">
        <f>Source!P134</f>
        <v>#REF!</v>
      </c>
      <c r="DD19">
        <f>Source!AO134</f>
        <v>0</v>
      </c>
      <c r="DE19" t="e">
        <f>Source!AV134</f>
        <v>#REF!</v>
      </c>
      <c r="DF19" t="e">
        <f>Source!AW134</f>
        <v>#REF!</v>
      </c>
      <c r="DG19">
        <f>Source!AX134</f>
        <v>0</v>
      </c>
      <c r="DH19" t="e">
        <f>Source!AY134</f>
        <v>#REF!</v>
      </c>
      <c r="DI19" t="e">
        <f>Source!AP134</f>
        <v>#REF!</v>
      </c>
      <c r="DJ19">
        <f>Source!AQ134</f>
        <v>0</v>
      </c>
      <c r="DK19" t="e">
        <f>Source!AZ134</f>
        <v>#REF!</v>
      </c>
      <c r="DL19" t="e">
        <f>Source!T134</f>
        <v>#REF!</v>
      </c>
      <c r="DM19" t="e">
        <f>Source!W134</f>
        <v>#REF!</v>
      </c>
      <c r="DN19" t="e">
        <f>Source!X134</f>
        <v>#REF!</v>
      </c>
      <c r="DO19" t="e">
        <f>Source!Y134</f>
        <v>#REF!</v>
      </c>
      <c r="DP19" t="e">
        <f>Source!AR134</f>
        <v>#REF!</v>
      </c>
      <c r="DQ19" t="e">
        <f>Source!AS134</f>
        <v>#REF!</v>
      </c>
      <c r="DR19">
        <f>Source!AT134</f>
        <v>0</v>
      </c>
      <c r="DS19" t="e">
        <f>Source!AP134</f>
        <v>#REF!</v>
      </c>
      <c r="DT19">
        <f>Source!AU134</f>
        <v>0</v>
      </c>
      <c r="DU19" t="e">
        <f>Source!AS134+Source!AT134</f>
        <v>#REF!</v>
      </c>
      <c r="DW19" t="e">
        <f>Source!BA134</f>
        <v>#REF!</v>
      </c>
      <c r="DX19">
        <f>Source!BB134</f>
        <v>0</v>
      </c>
      <c r="DY19">
        <f>Source!BC134</f>
        <v>0</v>
      </c>
      <c r="DZ19">
        <f>Source!BD134</f>
        <v>0</v>
      </c>
      <c r="ET19" t="e">
        <f>Source!U134</f>
        <v>#REF!</v>
      </c>
      <c r="EU19" t="e">
        <f>Source!V134</f>
        <v>#REF!</v>
      </c>
      <c r="EV19">
        <f>SUM('1.Лок.смета.и.Акт'!GJ287:'1.Лок.смета.и.Акт'!GJ358)</f>
        <v>40681.050000000003</v>
      </c>
      <c r="EW19">
        <f>SUM('1.Лок.смета.и.Акт'!GK287:'1.Лок.смета.и.Акт'!GK358)</f>
        <v>5182.7199999999993</v>
      </c>
      <c r="EX19">
        <f>SUM('1.Лок.смета.и.Акт'!GL287:'1.Лок.смета.и.Акт'!GL358)</f>
        <v>838.17</v>
      </c>
      <c r="EY19">
        <f>SUM('1.Лок.смета.и.Акт'!GM287:'1.Лок.смета.и.Акт'!GM358)</f>
        <v>74.39</v>
      </c>
      <c r="EZ19">
        <f>SUM('1.Лок.смета.и.Акт'!GN287:'1.Лок.смета.и.Акт'!GN358)</f>
        <v>68276.12999999999</v>
      </c>
      <c r="FA19">
        <f>SUM('1.Лок.смета.и.Акт'!GO287:'1.Лок.смета.и.Акт'!GO358)</f>
        <v>0</v>
      </c>
      <c r="FB19">
        <f>SUM('1.Лок.смета.и.Акт'!GP287:'1.Лок.смета.и.Акт'!GP358)</f>
        <v>68276.12999999999</v>
      </c>
      <c r="FC19">
        <f>SUM('1.Лок.смета.и.Акт'!GQ287:'1.Лок.смета.и.Акт'!GQ358)</f>
        <v>34660.160000000003</v>
      </c>
      <c r="FD19">
        <f>SUM('1.Лок.смета.и.Акт'!GR287:'1.Лок.смета.и.Акт'!GR358)</f>
        <v>0</v>
      </c>
      <c r="FE19">
        <f>SUM('1.Лок.смета.и.Акт'!GS287:'1.Лок.смета.и.Акт'!GS358)</f>
        <v>34660.160000000003</v>
      </c>
      <c r="FF19">
        <f>SUM('1.Лок.смета.и.Акт'!GT287:'1.Лок.смета.и.Акт'!GT358)</f>
        <v>33615.97</v>
      </c>
      <c r="FG19">
        <f>SUM('1.Лок.смета.и.Акт'!GU287:'1.Лок.смета.и.Акт'!GU358)</f>
        <v>0</v>
      </c>
      <c r="FH19">
        <f>SUM('1.Лок.смета.и.Акт'!GV287:'1.Лок.смета.и.Акт'!GV358)</f>
        <v>33615.97</v>
      </c>
      <c r="FI19">
        <f>SUM('1.Лок.смета.и.Акт'!GW287:'1.Лок.смета.и.Акт'!GW358)</f>
        <v>0</v>
      </c>
      <c r="FJ19">
        <f>SUM('1.Лок.смета.и.Акт'!GX287:'1.Лок.смета.и.Акт'!GX358)</f>
        <v>0</v>
      </c>
      <c r="FK19">
        <f>SUM('1.Лок.смета.и.Акт'!GY287:'1.Лок.смета.и.Акт'!GY358)</f>
        <v>6361.1200000000008</v>
      </c>
      <c r="FL19">
        <f>SUM('1.Лок.смета.и.Акт'!GZ287:'1.Лок.смета.и.Акт'!GZ358)</f>
        <v>3785.12</v>
      </c>
      <c r="FM19">
        <f>SUM('1.Лок.смета.и.Акт'!HA287:'1.Лок.смета.и.Акт'!HA358)</f>
        <v>84443.260000000009</v>
      </c>
      <c r="FN19">
        <f>SUM('1.Лок.смета.и.Акт'!HB287:'1.Лок.смета.и.Акт'!HB358)</f>
        <v>50827.29</v>
      </c>
      <c r="FO19">
        <f>SUM('1.Лок.смета.и.Акт'!HC287:'1.Лок.смета.и.Акт'!HC358)</f>
        <v>0</v>
      </c>
      <c r="FP19">
        <f>SUM('1.Лок.смета.и.Акт'!HD287:'1.Лок.смета.и.Акт'!HD358)</f>
        <v>33615.97</v>
      </c>
      <c r="FQ19">
        <f>SUM('1.Лок.смета.и.Акт'!HE287:'1.Лок.смета.и.Акт'!HE358)</f>
        <v>0</v>
      </c>
      <c r="FR19">
        <f>SUM('1.Лок.смета.и.Акт'!HB287:'1.Лок.смета.и.Акт'!HB358)+SUM('1.Лок.смета.и.Акт'!HC287:'1.Лок.смета.и.Акт'!HC358)</f>
        <v>50827.29</v>
      </c>
      <c r="FS19">
        <f>SUM('1.Лок.смета.и.Акт'!HG287:'1.Лок.смета.и.Акт'!HG358)</f>
        <v>0</v>
      </c>
      <c r="FT19">
        <f>SUM('1.Лок.смета.и.Акт'!HH287:'1.Лок.смета.и.Акт'!HH358)</f>
        <v>0</v>
      </c>
      <c r="FU19">
        <f>SUM('1.Лок.смета.и.Акт'!HI287:'1.Лок.смета.и.Акт'!HI358)</f>
        <v>0</v>
      </c>
      <c r="FV19">
        <f>SUM('1.Лок.смета.и.Акт'!HJ287:'1.Лок.смета.и.Акт'!HJ358)</f>
        <v>0</v>
      </c>
      <c r="FW19">
        <f>SUM('1.Лок.смета.и.Акт'!HK287:'1.Лок.смета.и.Акт'!HK358)</f>
        <v>0</v>
      </c>
      <c r="FX19">
        <f>SUMIF('1.Лок.смета.и.Акт'!CV287:'1.Лок.смета.и.Акт'!CV358,1,'1.Лок.смета.и.Акт'!GK287:'1.Лок.смета.и.Акт'!GK358)</f>
        <v>5182.7199999999993</v>
      </c>
      <c r="FY19">
        <f>SUMIF('1.Лок.смета.и.Акт'!CV287:'1.Лок.смета.и.Акт'!CV358,2,'1.Лок.смета.и.Акт'!GK287:'1.Лок.смета.и.Акт'!GK358)</f>
        <v>0</v>
      </c>
      <c r="FZ19">
        <f>SUMIF('1.Лок.смета.и.Акт'!CV287:'1.Лок.смета.и.Акт'!CV358,5,'1.Лок.смета.и.Акт'!GK287:'1.Лок.смета.и.Акт'!GK358)</f>
        <v>0</v>
      </c>
      <c r="GA19">
        <f>SUMIF('1.Лок.смета.и.Акт'!CV287:'1.Лок.смета.и.Акт'!CV358,4,'1.Лок.смета.и.Акт'!GK287:'1.Лок.смета.и.Акт'!GK358)</f>
        <v>0</v>
      </c>
      <c r="GB19">
        <f>SUMIF('1.Лок.смета.и.Акт'!CV287:'1.Лок.смета.и.Акт'!CV358,1,'1.Лок.смета.и.Акт'!GL287:'1.Лок.смета.и.Акт'!GL358)</f>
        <v>838.17</v>
      </c>
      <c r="GC19">
        <f>SUMIF('1.Лок.смета.и.Акт'!CV287:'1.Лок.смета.и.Акт'!CV358,2,'1.Лок.смета.и.Акт'!GL287:'1.Лок.смета.и.Акт'!GL358)</f>
        <v>0</v>
      </c>
      <c r="GD19">
        <f>SUMIF('1.Лок.смета.и.Акт'!CV287:'1.Лок.смета.и.Акт'!CV358,4,'1.Лок.смета.и.Акт'!GL287:'1.Лок.смета.и.Акт'!GL358)</f>
        <v>0</v>
      </c>
      <c r="GE19">
        <f>SUMIF('1.Лок.смета.и.Акт'!CV287:'1.Лок.смета.и.Акт'!CV358,1,'1.Лок.смета.и.Акт'!GQ287:'1.Лок.смета.и.Акт'!GQ358)</f>
        <v>34660.160000000003</v>
      </c>
      <c r="GF19">
        <f>SUMIF('1.Лок.смета.и.Акт'!CV287:'1.Лок.смета.и.Акт'!CV358,2,'1.Лок.смета.и.Акт'!GQ287:'1.Лок.смета.и.Акт'!GQ358)</f>
        <v>0</v>
      </c>
      <c r="GG19">
        <f>SUMIF('1.Лок.смета.и.Акт'!CV287:'1.Лок.смета.и.Акт'!CV358,4,'1.Лок.смета.и.Акт'!GQ287:'1.Лок.смета.и.Акт'!GQ358)</f>
        <v>0</v>
      </c>
      <c r="IB19">
        <f>SUM('1.Лок.смета.и.Акт'!HO287:'1.Лок.смета.и.Акт'!HO358)</f>
        <v>0</v>
      </c>
      <c r="IC19">
        <f>SUM('1.Лок.смета.и.Акт'!HQ287:'1.Лок.смета.и.Акт'!HQ358)</f>
        <v>0</v>
      </c>
      <c r="ID19">
        <f>SUM('1.Лок.смета.и.Акт'!HS287:'1.Лок.смета.и.Акт'!HS358)</f>
        <v>0</v>
      </c>
      <c r="IE19">
        <f>SUM('1.Лок.смета.и.Акт'!HU287:'1.Лок.смета.и.Акт'!HU358)</f>
        <v>0</v>
      </c>
      <c r="IF19">
        <f>SUM('1.Лок.смета.и.Акт'!HY287:'1.Лок.смета.и.Акт'!HY358)</f>
        <v>33324.200000000004</v>
      </c>
      <c r="IG19">
        <f>SUM('1.Лок.смета.и.Акт'!HZ287:'1.Лок.смета.и.Акт'!HZ358)</f>
        <v>33615.97</v>
      </c>
      <c r="IH19">
        <f>SUM('1.Лок.смета.и.Акт'!HL287:'1.Лок.смета.и.Акт'!HL358)</f>
        <v>50827.29</v>
      </c>
      <c r="II19">
        <f>SUM('1.Лок.смета.и.Акт'!HN287:'1.Лок.смета.и.Акт'!HN358)</f>
        <v>50827.29</v>
      </c>
      <c r="IJ19">
        <f>SUM('1.Лок.смета.и.Акт'!HP287:'1.Лок.смета.и.Акт'!HP358)</f>
        <v>0</v>
      </c>
      <c r="IK19">
        <f>SUM('1.Лок.смета.и.Акт'!HR287:'1.Лок.смета.и.Акт'!HR358)</f>
        <v>33615.97</v>
      </c>
      <c r="IL19">
        <f>SUM('1.Лок.смета.и.Акт'!HT287:'1.Лок.смета.и.Акт'!HT358)</f>
        <v>0</v>
      </c>
      <c r="IM19">
        <f>SUM('1.Лок.смета.и.Акт'!HW287:'1.Лок.смета.и.Акт'!HW358)</f>
        <v>0</v>
      </c>
      <c r="IN19">
        <f>SUMIF('1.Лок.смета.и.Акт'!CV287:'1.Лок.смета.и.Акт'!CV358,1,'1.Лок.смета.и.Акт'!GY287:'1.Лок.смета.и.Акт'!GY358)</f>
        <v>6361.1200000000008</v>
      </c>
      <c r="IO19">
        <f>SUMIF('1.Лок.смета.и.Акт'!CV287:'1.Лок.смета.и.Акт'!CV358,2,'1.Лок.смета.и.Акт'!GY287:'1.Лок.смета.и.Акт'!GY358)</f>
        <v>0</v>
      </c>
      <c r="IP19">
        <f>SUMIF('1.Лок.смета.и.Акт'!CV287:'1.Лок.смета.и.Акт'!CV358,5,'1.Лок.смета.и.Акт'!GY287:'1.Лок.смета.и.Акт'!GY358)</f>
        <v>0</v>
      </c>
      <c r="IQ19">
        <f>SUMIF('1.Лок.смета.и.Акт'!CV287:'1.Лок.смета.и.Акт'!CV358,4,'1.Лок.смета.и.Акт'!GY287:'1.Лок.смета.и.Акт'!GY358)</f>
        <v>0</v>
      </c>
      <c r="IR19">
        <f>SUMIF('1.Лок.смета.и.Акт'!CV287:'1.Лок.смета.и.Акт'!CV358,1,'1.Лок.смета.и.Акт'!GZ287:'1.Лок.смета.и.Акт'!GZ358)</f>
        <v>3785.12</v>
      </c>
      <c r="IS19">
        <f>SUMIF('1.Лок.смета.и.Акт'!CV287:'1.Лок.смета.и.Акт'!CV358,2,'1.Лок.смета.и.Акт'!GZ287:'1.Лок.смета.и.Акт'!GZ358)</f>
        <v>0</v>
      </c>
      <c r="IT19">
        <f>SUMIF('1.Лок.смета.и.Акт'!CV287:'1.Лок.смета.и.Акт'!CV358,5,'1.Лок.смета.и.Акт'!GZ287:'1.Лок.смета.и.Акт'!GZ358)</f>
        <v>0</v>
      </c>
      <c r="IU19">
        <f>SUMIF('1.Лок.смета.и.Акт'!CV287:'1.Лок.смета.и.Акт'!CV358,4,'1.Лок.смета.и.Акт'!GZ287:'1.Лок.смета.и.Акт'!GZ358)</f>
        <v>0</v>
      </c>
    </row>
    <row r="20" spans="1:255" x14ac:dyDescent="0.2">
      <c r="A20">
        <v>4</v>
      </c>
      <c r="B20" t="s">
        <v>400</v>
      </c>
      <c r="D20" t="s">
        <v>401</v>
      </c>
      <c r="F20" t="s">
        <v>485</v>
      </c>
    </row>
    <row r="21" spans="1:255" x14ac:dyDescent="0.2">
      <c r="A21">
        <v>514</v>
      </c>
      <c r="B21" t="s">
        <v>400</v>
      </c>
      <c r="D21" t="s">
        <v>401</v>
      </c>
      <c r="F21" t="s">
        <v>485</v>
      </c>
      <c r="AY21">
        <f>SUM('1.Лок.смета.и.Акт'!AS428:'1.Лок.смета.и.Акт'!AS455)</f>
        <v>0</v>
      </c>
      <c r="AZ21">
        <f>SUM('1.Лок.смета.и.Акт'!AT428:'1.Лок.смета.и.Акт'!AT455)</f>
        <v>0</v>
      </c>
      <c r="BA21">
        <f>SUM('1.Лок.смета.и.Акт'!AU428:'1.Лок.смета.и.Акт'!AU455)</f>
        <v>0</v>
      </c>
      <c r="BB21">
        <f>SUM('1.Лок.смета.и.Акт'!AV428:'1.Лок.смета.и.Акт'!AV455)</f>
        <v>0</v>
      </c>
      <c r="BC21">
        <f>SUM('1.Лок.смета.и.Акт'!AW428:'1.Лок.смета.и.Акт'!AW455)</f>
        <v>0</v>
      </c>
      <c r="BD21">
        <f>SUM('1.Лок.смета.и.Акт'!AX428:'1.Лок.смета.и.Акт'!AX455)</f>
        <v>0</v>
      </c>
      <c r="CW21" t="e">
        <f>Source!U174</f>
        <v>#REF!</v>
      </c>
      <c r="CX21" t="e">
        <f>Source!V174</f>
        <v>#REF!</v>
      </c>
      <c r="CY21" t="e">
        <f>Source!O174</f>
        <v>#REF!</v>
      </c>
      <c r="CZ21" t="e">
        <f>Source!S174</f>
        <v>#REF!</v>
      </c>
      <c r="DA21" t="e">
        <f>Source!Q174</f>
        <v>#REF!</v>
      </c>
      <c r="DB21" t="e">
        <f>Source!R174</f>
        <v>#REF!</v>
      </c>
      <c r="DC21" t="e">
        <f>Source!P174</f>
        <v>#REF!</v>
      </c>
      <c r="DD21">
        <f>Source!AO174</f>
        <v>0</v>
      </c>
      <c r="DE21" t="e">
        <f>Source!AV174</f>
        <v>#REF!</v>
      </c>
      <c r="DF21" t="e">
        <f>Source!AW174</f>
        <v>#REF!</v>
      </c>
      <c r="DG21">
        <f>Source!AX174</f>
        <v>0</v>
      </c>
      <c r="DH21" t="e">
        <f>Source!AY174</f>
        <v>#REF!</v>
      </c>
      <c r="DI21" t="e">
        <f>Source!AP174</f>
        <v>#REF!</v>
      </c>
      <c r="DJ21">
        <f>Source!AQ174</f>
        <v>0</v>
      </c>
      <c r="DK21" t="e">
        <f>Source!AZ174</f>
        <v>#REF!</v>
      </c>
      <c r="DL21" t="e">
        <f>Source!T174</f>
        <v>#REF!</v>
      </c>
      <c r="DM21" t="e">
        <f>Source!W174</f>
        <v>#REF!</v>
      </c>
      <c r="DN21" t="e">
        <f>Source!X174</f>
        <v>#REF!</v>
      </c>
      <c r="DO21" t="e">
        <f>Source!Y174</f>
        <v>#REF!</v>
      </c>
      <c r="DP21" t="e">
        <f>Source!AR174</f>
        <v>#REF!</v>
      </c>
      <c r="DQ21" t="e">
        <f>Source!AS174</f>
        <v>#REF!</v>
      </c>
      <c r="DR21">
        <f>Source!AT174</f>
        <v>0</v>
      </c>
      <c r="DS21" t="e">
        <f>Source!AP174</f>
        <v>#REF!</v>
      </c>
      <c r="DT21">
        <f>Source!AU174</f>
        <v>0</v>
      </c>
      <c r="DU21" t="e">
        <f>Source!AS174+Source!AT174</f>
        <v>#REF!</v>
      </c>
      <c r="DW21" t="e">
        <f>Source!BA174</f>
        <v>#REF!</v>
      </c>
      <c r="DX21">
        <f>Source!BB174</f>
        <v>0</v>
      </c>
      <c r="DY21">
        <f>Source!BC174</f>
        <v>0</v>
      </c>
      <c r="DZ21">
        <f>Source!BD174</f>
        <v>0</v>
      </c>
      <c r="ET21" t="e">
        <f>Source!U174</f>
        <v>#REF!</v>
      </c>
      <c r="EU21" t="e">
        <f>Source!V174</f>
        <v>#REF!</v>
      </c>
      <c r="EV21">
        <f>SUM('1.Лок.смета.и.Акт'!GJ428:'1.Лок.смета.и.Акт'!GJ455)</f>
        <v>1064.7</v>
      </c>
      <c r="EW21">
        <f>SUM('1.Лок.смета.и.Акт'!GK428:'1.Лок.смета.и.Акт'!GK455)</f>
        <v>226.36</v>
      </c>
      <c r="EX21">
        <f>SUM('1.Лок.смета.и.Акт'!GL428:'1.Лок.смета.и.Акт'!GL455)</f>
        <v>31.28</v>
      </c>
      <c r="EY21">
        <f>SUM('1.Лок.смета.и.Акт'!GM428:'1.Лок.смета.и.Акт'!GM455)</f>
        <v>2.83</v>
      </c>
      <c r="EZ21">
        <f>SUM('1.Лок.смета.и.Акт'!GN428:'1.Лок.смета.и.Акт'!GN455)</f>
        <v>19713.36</v>
      </c>
      <c r="FA21">
        <f>SUM('1.Лок.смета.и.Акт'!GO428:'1.Лок.смета.и.Акт'!GO455)</f>
        <v>0</v>
      </c>
      <c r="FB21">
        <f>SUM('1.Лок.смета.и.Акт'!GP428:'1.Лок.смета.и.Акт'!GP455)</f>
        <v>19713.36</v>
      </c>
      <c r="FC21">
        <f>SUM('1.Лок.смета.и.Акт'!GQ428:'1.Лок.смета.и.Акт'!GQ455)</f>
        <v>807.06000000000006</v>
      </c>
      <c r="FD21">
        <f>SUM('1.Лок.смета.и.Акт'!GR428:'1.Лок.смета.и.Акт'!GR455)</f>
        <v>0</v>
      </c>
      <c r="FE21">
        <f>SUM('1.Лок.смета.и.Акт'!GS428:'1.Лок.смета.и.Акт'!GS455)</f>
        <v>807.06000000000006</v>
      </c>
      <c r="FF21">
        <f>SUM('1.Лок.смета.и.Акт'!GT428:'1.Лок.смета.и.Акт'!GT455)</f>
        <v>18906.3</v>
      </c>
      <c r="FG21">
        <f>SUM('1.Лок.смета.и.Акт'!GU428:'1.Лок.смета.и.Акт'!GU455)</f>
        <v>0</v>
      </c>
      <c r="FH21">
        <f>SUM('1.Лок.смета.и.Акт'!GV428:'1.Лок.смета.и.Акт'!GV455)</f>
        <v>18906.3</v>
      </c>
      <c r="FI21">
        <f>SUM('1.Лок.смета.и.Акт'!GW428:'1.Лок.смета.и.Акт'!GW455)</f>
        <v>0</v>
      </c>
      <c r="FJ21">
        <f>SUM('1.Лок.смета.и.Акт'!GX428:'1.Лок.смета.и.Акт'!GX455)</f>
        <v>0</v>
      </c>
      <c r="FK21">
        <f>SUM('1.Лок.смета.и.Акт'!GY428:'1.Лок.смета.и.Акт'!GY455)</f>
        <v>277.32</v>
      </c>
      <c r="FL21">
        <f>SUM('1.Лок.смета.и.Акт'!GZ428:'1.Лок.смета.и.Акт'!GZ455)</f>
        <v>165.02</v>
      </c>
      <c r="FM21">
        <f>SUM('1.Лок.смета.и.Акт'!HA428:'1.Лок.смета.и.Акт'!HA455)</f>
        <v>20413.34</v>
      </c>
      <c r="FN21">
        <f>SUM('1.Лок.смета.и.Акт'!HB428:'1.Лок.смета.и.Акт'!HB455)</f>
        <v>1507.04</v>
      </c>
      <c r="FO21">
        <f>SUM('1.Лок.смета.и.Акт'!HC428:'1.Лок.смета.и.Акт'!HC455)</f>
        <v>0</v>
      </c>
      <c r="FP21">
        <f>SUM('1.Лок.смета.и.Акт'!HD428:'1.Лок.смета.и.Акт'!HD455)</f>
        <v>18906.3</v>
      </c>
      <c r="FQ21">
        <f>SUM('1.Лок.смета.и.Акт'!HE428:'1.Лок.смета.и.Акт'!HE455)</f>
        <v>0</v>
      </c>
      <c r="FR21">
        <f>SUM('1.Лок.смета.и.Акт'!HB428:'1.Лок.смета.и.Акт'!HB455)+SUM('1.Лок.смета.и.Акт'!HC428:'1.Лок.смета.и.Акт'!HC455)</f>
        <v>1507.04</v>
      </c>
      <c r="FS21">
        <f>SUM('1.Лок.смета.и.Акт'!HG428:'1.Лок.смета.и.Акт'!HG455)</f>
        <v>0</v>
      </c>
      <c r="FT21">
        <f>SUM('1.Лок.смета.и.Акт'!HH428:'1.Лок.смета.и.Акт'!HH455)</f>
        <v>0</v>
      </c>
      <c r="FU21">
        <f>SUM('1.Лок.смета.и.Акт'!HI428:'1.Лок.смета.и.Акт'!HI455)</f>
        <v>0</v>
      </c>
      <c r="FV21">
        <f>SUM('1.Лок.смета.и.Акт'!HJ428:'1.Лок.смета.и.Акт'!HJ455)</f>
        <v>0</v>
      </c>
      <c r="FW21">
        <f>SUM('1.Лок.смета.и.Акт'!HK428:'1.Лок.смета.и.Акт'!HK455)</f>
        <v>0</v>
      </c>
      <c r="FX21">
        <f>SUMIF('1.Лок.смета.и.Акт'!CV428:'1.Лок.смета.и.Акт'!CV455,1,'1.Лок.смета.и.Акт'!GK428:'1.Лок.смета.и.Акт'!GK455)</f>
        <v>226.36</v>
      </c>
      <c r="FY21">
        <f>SUMIF('1.Лок.смета.и.Акт'!CV428:'1.Лок.смета.и.Акт'!CV455,2,'1.Лок.смета.и.Акт'!GK428:'1.Лок.смета.и.Акт'!GK455)</f>
        <v>0</v>
      </c>
      <c r="FZ21">
        <f>SUMIF('1.Лок.смета.и.Акт'!CV428:'1.Лок.смета.и.Акт'!CV455,5,'1.Лок.смета.и.Акт'!GK428:'1.Лок.смета.и.Акт'!GK455)</f>
        <v>0</v>
      </c>
      <c r="GA21">
        <f>SUMIF('1.Лок.смета.и.Акт'!CV428:'1.Лок.смета.и.Акт'!CV455,4,'1.Лок.смета.и.Акт'!GK428:'1.Лок.смета.и.Акт'!GK455)</f>
        <v>0</v>
      </c>
      <c r="GB21">
        <f>SUMIF('1.Лок.смета.и.Акт'!CV428:'1.Лок.смета.и.Акт'!CV455,1,'1.Лок.смета.и.Акт'!GL428:'1.Лок.смета.и.Акт'!GL455)</f>
        <v>31.28</v>
      </c>
      <c r="GC21">
        <f>SUMIF('1.Лок.смета.и.Акт'!CV428:'1.Лок.смета.и.Акт'!CV455,2,'1.Лок.смета.и.Акт'!GL428:'1.Лок.смета.и.Акт'!GL455)</f>
        <v>0</v>
      </c>
      <c r="GD21">
        <f>SUMIF('1.Лок.смета.и.Акт'!CV428:'1.Лок.смета.и.Акт'!CV455,4,'1.Лок.смета.и.Акт'!GL428:'1.Лок.смета.и.Акт'!GL455)</f>
        <v>0</v>
      </c>
      <c r="GE21">
        <f>SUMIF('1.Лок.смета.и.Акт'!CV428:'1.Лок.смета.и.Акт'!CV455,1,'1.Лок.смета.и.Акт'!GQ428:'1.Лок.смета.и.Акт'!GQ455)</f>
        <v>807.06000000000006</v>
      </c>
      <c r="GF21">
        <f>SUMIF('1.Лок.смета.и.Акт'!CV428:'1.Лок.смета.и.Акт'!CV455,2,'1.Лок.смета.и.Акт'!GQ428:'1.Лок.смета.и.Акт'!GQ455)</f>
        <v>0</v>
      </c>
      <c r="GG21">
        <f>SUMIF('1.Лок.смета.и.Акт'!CV428:'1.Лок.смета.и.Акт'!CV455,4,'1.Лок.смета.и.Акт'!GQ428:'1.Лок.смета.и.Акт'!GQ455)</f>
        <v>0</v>
      </c>
      <c r="IB21">
        <f>SUM('1.Лок.смета.и.Акт'!HO428:'1.Лок.смета.и.Акт'!HO455)</f>
        <v>0</v>
      </c>
      <c r="IC21">
        <f>SUM('1.Лок.смета.и.Акт'!HQ428:'1.Лок.смета.и.Акт'!HQ455)</f>
        <v>0</v>
      </c>
      <c r="ID21">
        <f>SUM('1.Лок.смета.и.Акт'!HS428:'1.Лок.смета.и.Акт'!HS455)</f>
        <v>0</v>
      </c>
      <c r="IE21">
        <f>SUM('1.Лок.смета.и.Акт'!HU428:'1.Лок.смета.и.Акт'!HU455)</f>
        <v>0</v>
      </c>
      <c r="IF21">
        <f>SUM('1.Лок.смета.и.Акт'!HY428:'1.Лок.смета.и.Акт'!HY455)</f>
        <v>504.89</v>
      </c>
      <c r="IG21">
        <f>SUM('1.Лок.смета.и.Акт'!HZ428:'1.Лок.смета.и.Акт'!HZ455)</f>
        <v>18906.3</v>
      </c>
      <c r="IH21">
        <f>SUM('1.Лок.смета.и.Акт'!HL428:'1.Лок.смета.и.Акт'!HL455)</f>
        <v>1507.04</v>
      </c>
      <c r="II21">
        <f>SUM('1.Лок.смета.и.Акт'!HN428:'1.Лок.смета.и.Акт'!HN455)</f>
        <v>1507.04</v>
      </c>
      <c r="IJ21">
        <f>SUM('1.Лок.смета.и.Акт'!HP428:'1.Лок.смета.и.Акт'!HP455)</f>
        <v>0</v>
      </c>
      <c r="IK21">
        <f>SUM('1.Лок.смета.и.Акт'!HR428:'1.Лок.смета.и.Акт'!HR455)</f>
        <v>18906.3</v>
      </c>
      <c r="IL21">
        <f>SUM('1.Лок.смета.и.Акт'!HT428:'1.Лок.смета.и.Акт'!HT455)</f>
        <v>0</v>
      </c>
      <c r="IM21">
        <f>SUM('1.Лок.смета.и.Акт'!HW428:'1.Лок.смета.и.Акт'!HW455)</f>
        <v>0</v>
      </c>
      <c r="IN21">
        <f>SUMIF('1.Лок.смета.и.Акт'!CV428:'1.Лок.смета.и.Акт'!CV455,1,'1.Лок.смета.и.Акт'!GY428:'1.Лок.смета.и.Акт'!GY455)</f>
        <v>277.32</v>
      </c>
      <c r="IO21">
        <f>SUMIF('1.Лок.смета.и.Акт'!CV428:'1.Лок.смета.и.Акт'!CV455,2,'1.Лок.смета.и.Акт'!GY428:'1.Лок.смета.и.Акт'!GY455)</f>
        <v>0</v>
      </c>
      <c r="IP21">
        <f>SUMIF('1.Лок.смета.и.Акт'!CV428:'1.Лок.смета.и.Акт'!CV455,5,'1.Лок.смета.и.Акт'!GY428:'1.Лок.смета.и.Акт'!GY455)</f>
        <v>0</v>
      </c>
      <c r="IQ21">
        <f>SUMIF('1.Лок.смета.и.Акт'!CV428:'1.Лок.смета.и.Акт'!CV455,4,'1.Лок.смета.и.Акт'!GY428:'1.Лок.смета.и.Акт'!GY455)</f>
        <v>0</v>
      </c>
      <c r="IR21">
        <f>SUMIF('1.Лок.смета.и.Акт'!CV428:'1.Лок.смета.и.Акт'!CV455,1,'1.Лок.смета.и.Акт'!GZ428:'1.Лок.смета.и.Акт'!GZ455)</f>
        <v>165.02</v>
      </c>
      <c r="IS21">
        <f>SUMIF('1.Лок.смета.и.Акт'!CV428:'1.Лок.смета.и.Акт'!CV455,2,'1.Лок.смета.и.Акт'!GZ428:'1.Лок.смета.и.Акт'!GZ455)</f>
        <v>0</v>
      </c>
      <c r="IT21">
        <f>SUMIF('1.Лок.смета.и.Акт'!CV428:'1.Лок.смета.и.Акт'!CV455,5,'1.Лок.смета.и.Акт'!GZ428:'1.Лок.смета.и.Акт'!GZ455)</f>
        <v>0</v>
      </c>
      <c r="IU21">
        <f>SUMIF('1.Лок.смета.и.Акт'!CV428:'1.Лок.смета.и.Акт'!CV455,4,'1.Лок.смета.и.Акт'!GZ428:'1.Лок.смета.и.Акт'!GZ455)</f>
        <v>0</v>
      </c>
    </row>
    <row r="22" spans="1:255" x14ac:dyDescent="0.2">
      <c r="A22">
        <v>4</v>
      </c>
      <c r="B22" t="s">
        <v>400</v>
      </c>
      <c r="D22" t="s">
        <v>401</v>
      </c>
      <c r="F22" t="s">
        <v>487</v>
      </c>
    </row>
    <row r="23" spans="1:255" x14ac:dyDescent="0.2">
      <c r="A23">
        <v>514</v>
      </c>
      <c r="B23" t="s">
        <v>400</v>
      </c>
      <c r="D23" t="s">
        <v>401</v>
      </c>
      <c r="F23" t="s">
        <v>487</v>
      </c>
      <c r="AY23">
        <f>SUM('1.Лок.смета.и.Акт'!AS525:'1.Лок.смета.и.Акт'!AS596)</f>
        <v>0</v>
      </c>
      <c r="AZ23">
        <f>SUM('1.Лок.смета.и.Акт'!AT525:'1.Лок.смета.и.Акт'!AT596)</f>
        <v>0</v>
      </c>
      <c r="BA23">
        <f>SUM('1.Лок.смета.и.Акт'!AU525:'1.Лок.смета.и.Акт'!AU596)</f>
        <v>0</v>
      </c>
      <c r="BB23">
        <f>SUM('1.Лок.смета.и.Акт'!AV525:'1.Лок.смета.и.Акт'!AV596)</f>
        <v>0</v>
      </c>
      <c r="BC23">
        <f>SUM('1.Лок.смета.и.Акт'!AW525:'1.Лок.смета.и.Акт'!AW596)</f>
        <v>0</v>
      </c>
      <c r="BD23">
        <f>SUM('1.Лок.смета.и.Акт'!AX525:'1.Лок.смета.и.Акт'!AX596)</f>
        <v>0</v>
      </c>
      <c r="CW23" t="e">
        <f>Source!U224</f>
        <v>#REF!</v>
      </c>
      <c r="CX23" t="e">
        <f>Source!V224</f>
        <v>#REF!</v>
      </c>
      <c r="CY23" t="e">
        <f>Source!O224</f>
        <v>#REF!</v>
      </c>
      <c r="CZ23" t="e">
        <f>Source!S224</f>
        <v>#REF!</v>
      </c>
      <c r="DA23" t="e">
        <f>Source!Q224</f>
        <v>#REF!</v>
      </c>
      <c r="DB23" t="e">
        <f>Source!R224</f>
        <v>#REF!</v>
      </c>
      <c r="DC23" t="e">
        <f>Source!P224</f>
        <v>#REF!</v>
      </c>
      <c r="DD23">
        <f>Source!AO224</f>
        <v>0</v>
      </c>
      <c r="DE23" t="e">
        <f>Source!AV224</f>
        <v>#REF!</v>
      </c>
      <c r="DF23" t="e">
        <f>Source!AW224</f>
        <v>#REF!</v>
      </c>
      <c r="DG23">
        <f>Source!AX224</f>
        <v>0</v>
      </c>
      <c r="DH23" t="e">
        <f>Source!AY224</f>
        <v>#REF!</v>
      </c>
      <c r="DI23" t="e">
        <f>Source!AP224</f>
        <v>#REF!</v>
      </c>
      <c r="DJ23">
        <f>Source!AQ224</f>
        <v>0</v>
      </c>
      <c r="DK23" t="e">
        <f>Source!AZ224</f>
        <v>#REF!</v>
      </c>
      <c r="DL23" t="e">
        <f>Source!T224</f>
        <v>#REF!</v>
      </c>
      <c r="DM23" t="e">
        <f>Source!W224</f>
        <v>#REF!</v>
      </c>
      <c r="DN23" t="e">
        <f>Source!X224</f>
        <v>#REF!</v>
      </c>
      <c r="DO23" t="e">
        <f>Source!Y224</f>
        <v>#REF!</v>
      </c>
      <c r="DP23" t="e">
        <f>Source!AR224</f>
        <v>#REF!</v>
      </c>
      <c r="DQ23" t="e">
        <f>Source!AS224</f>
        <v>#REF!</v>
      </c>
      <c r="DR23">
        <f>Source!AT224</f>
        <v>0</v>
      </c>
      <c r="DS23" t="e">
        <f>Source!AP224</f>
        <v>#REF!</v>
      </c>
      <c r="DT23">
        <f>Source!AU224</f>
        <v>0</v>
      </c>
      <c r="DU23" t="e">
        <f>Source!AS224+Source!AT224</f>
        <v>#REF!</v>
      </c>
      <c r="DW23" t="e">
        <f>Source!BA224</f>
        <v>#REF!</v>
      </c>
      <c r="DX23">
        <f>Source!BB224</f>
        <v>0</v>
      </c>
      <c r="DY23">
        <f>Source!BC224</f>
        <v>0</v>
      </c>
      <c r="DZ23">
        <f>Source!BD224</f>
        <v>0</v>
      </c>
      <c r="ET23" t="e">
        <f>Source!U224</f>
        <v>#REF!</v>
      </c>
      <c r="EU23" t="e">
        <f>Source!V224</f>
        <v>#REF!</v>
      </c>
      <c r="EV23">
        <f>SUM('1.Лок.смета.и.Акт'!GJ525:'1.Лок.смета.и.Акт'!GJ596)</f>
        <v>47461.070000000007</v>
      </c>
      <c r="EW23">
        <f>SUM('1.Лок.смета.и.Акт'!GK525:'1.Лок.смета.и.Акт'!GK596)</f>
        <v>5928.0999999999985</v>
      </c>
      <c r="EX23">
        <f>SUM('1.Лок.смета.и.Акт'!GL525:'1.Лок.смета.и.Акт'!GL596)</f>
        <v>960.47</v>
      </c>
      <c r="EY23">
        <f>SUM('1.Лок.смета.и.Акт'!GM525:'1.Лок.смета.и.Акт'!GM596)</f>
        <v>84.93</v>
      </c>
      <c r="EZ23">
        <f>SUM('1.Лок.смета.и.Акт'!GN525:'1.Лок.смета.и.Акт'!GN596)</f>
        <v>78159.979999999981</v>
      </c>
      <c r="FA23">
        <f>SUM('1.Лок.смета.и.Акт'!GO525:'1.Лок.смета.и.Акт'!GO596)</f>
        <v>0</v>
      </c>
      <c r="FB23">
        <f>SUM('1.Лок.смета.и.Акт'!GP525:'1.Лок.смета.и.Акт'!GP596)</f>
        <v>78159.979999999981</v>
      </c>
      <c r="FC23">
        <f>SUM('1.Лок.смета.и.Акт'!GQ525:'1.Лок.смета.и.Акт'!GQ596)</f>
        <v>40572.500000000007</v>
      </c>
      <c r="FD23">
        <f>SUM('1.Лок.смета.и.Акт'!GR525:'1.Лок.смета.и.Акт'!GR596)</f>
        <v>0</v>
      </c>
      <c r="FE23">
        <f>SUM('1.Лок.смета.и.Акт'!GS525:'1.Лок.смета.и.Акт'!GS596)</f>
        <v>40572.500000000007</v>
      </c>
      <c r="FF23">
        <f>SUM('1.Лок.смета.и.Акт'!GT525:'1.Лок.смета.и.Акт'!GT596)</f>
        <v>37587.479999999996</v>
      </c>
      <c r="FG23">
        <f>SUM('1.Лок.смета.и.Акт'!GU525:'1.Лок.смета.и.Акт'!GU596)</f>
        <v>0</v>
      </c>
      <c r="FH23">
        <f>SUM('1.Лок.смета.и.Акт'!GV525:'1.Лок.смета.и.Акт'!GV596)</f>
        <v>37587.479999999996</v>
      </c>
      <c r="FI23">
        <f>SUM('1.Лок.смета.и.Акт'!GW525:'1.Лок.смета.и.Акт'!GW596)</f>
        <v>0</v>
      </c>
      <c r="FJ23">
        <f>SUM('1.Лок.смета.и.Акт'!GX525:'1.Лок.смета.и.Акт'!GX596)</f>
        <v>0</v>
      </c>
      <c r="FK23">
        <f>SUM('1.Лок.смета.и.Акт'!GY525:'1.Лок.смета.и.Акт'!GY596)</f>
        <v>7275.7800000000007</v>
      </c>
      <c r="FL23">
        <f>SUM('1.Лок.смета.и.Акт'!GZ525:'1.Лок.смета.и.Акт'!GZ596)</f>
        <v>4329.38</v>
      </c>
      <c r="FM23">
        <f>SUM('1.Лок.смета.и.Акт'!HA525:'1.Лок.смета.и.Акт'!HA596)</f>
        <v>96653.71</v>
      </c>
      <c r="FN23">
        <f>SUM('1.Лок.смета.и.Акт'!HB525:'1.Лок.смета.и.Акт'!HB596)</f>
        <v>59066.229999999996</v>
      </c>
      <c r="FO23">
        <f>SUM('1.Лок.смета.и.Акт'!HC525:'1.Лок.смета.и.Акт'!HC596)</f>
        <v>0</v>
      </c>
      <c r="FP23">
        <f>SUM('1.Лок.смета.и.Акт'!HD525:'1.Лок.смета.и.Акт'!HD596)</f>
        <v>37587.479999999996</v>
      </c>
      <c r="FQ23">
        <f>SUM('1.Лок.смета.и.Акт'!HE525:'1.Лок.смета.и.Акт'!HE596)</f>
        <v>0</v>
      </c>
      <c r="FR23">
        <f>SUM('1.Лок.смета.и.Акт'!HB525:'1.Лок.смета.и.Акт'!HB596)+SUM('1.Лок.смета.и.Акт'!HC525:'1.Лок.смета.и.Акт'!HC596)</f>
        <v>59066.229999999996</v>
      </c>
      <c r="FS23">
        <f>SUM('1.Лок.смета.и.Акт'!HG525:'1.Лок.смета.и.Акт'!HG596)</f>
        <v>0</v>
      </c>
      <c r="FT23">
        <f>SUM('1.Лок.смета.и.Акт'!HH525:'1.Лок.смета.и.Акт'!HH596)</f>
        <v>0</v>
      </c>
      <c r="FU23">
        <f>SUM('1.Лок.смета.и.Акт'!HI525:'1.Лок.смета.и.Акт'!HI596)</f>
        <v>0</v>
      </c>
      <c r="FV23">
        <f>SUM('1.Лок.смета.и.Акт'!HJ525:'1.Лок.смета.и.Акт'!HJ596)</f>
        <v>0</v>
      </c>
      <c r="FW23">
        <f>SUM('1.Лок.смета.и.Акт'!HK525:'1.Лок.смета.и.Акт'!HK596)</f>
        <v>0</v>
      </c>
      <c r="FX23">
        <f>SUMIF('1.Лок.смета.и.Акт'!CV525:'1.Лок.смета.и.Акт'!CV596,1,'1.Лок.смета.и.Акт'!GK525:'1.Лок.смета.и.Акт'!GK596)</f>
        <v>5928.0999999999985</v>
      </c>
      <c r="FY23">
        <f>SUMIF('1.Лок.смета.и.Акт'!CV525:'1.Лок.смета.и.Акт'!CV596,2,'1.Лок.смета.и.Акт'!GK525:'1.Лок.смета.и.Акт'!GK596)</f>
        <v>0</v>
      </c>
      <c r="FZ23">
        <f>SUMIF('1.Лок.смета.и.Акт'!CV525:'1.Лок.смета.и.Акт'!CV596,5,'1.Лок.смета.и.Акт'!GK525:'1.Лок.смета.и.Акт'!GK596)</f>
        <v>0</v>
      </c>
      <c r="GA23">
        <f>SUMIF('1.Лок.смета.и.Акт'!CV525:'1.Лок.смета.и.Акт'!CV596,4,'1.Лок.смета.и.Акт'!GK525:'1.Лок.смета.и.Акт'!GK596)</f>
        <v>0</v>
      </c>
      <c r="GB23">
        <f>SUMIF('1.Лок.смета.и.Акт'!CV525:'1.Лок.смета.и.Акт'!CV596,1,'1.Лок.смета.и.Акт'!GL525:'1.Лок.смета.и.Акт'!GL596)</f>
        <v>960.47</v>
      </c>
      <c r="GC23">
        <f>SUMIF('1.Лок.смета.и.Акт'!CV525:'1.Лок.смета.и.Акт'!CV596,2,'1.Лок.смета.и.Акт'!GL525:'1.Лок.смета.и.Акт'!GL596)</f>
        <v>0</v>
      </c>
      <c r="GD23">
        <f>SUMIF('1.Лок.смета.и.Акт'!CV525:'1.Лок.смета.и.Акт'!CV596,4,'1.Лок.смета.и.Акт'!GL525:'1.Лок.смета.и.Акт'!GL596)</f>
        <v>0</v>
      </c>
      <c r="GE23">
        <f>SUMIF('1.Лок.смета.и.Акт'!CV525:'1.Лок.смета.и.Акт'!CV596,1,'1.Лок.смета.и.Акт'!GQ525:'1.Лок.смета.и.Акт'!GQ596)</f>
        <v>40572.500000000007</v>
      </c>
      <c r="GF23">
        <f>SUMIF('1.Лок.смета.и.Акт'!CV525:'1.Лок.смета.и.Акт'!CV596,2,'1.Лок.смета.и.Акт'!GQ525:'1.Лок.смета.и.Акт'!GQ596)</f>
        <v>0</v>
      </c>
      <c r="GG23">
        <f>SUMIF('1.Лок.смета.и.Акт'!CV525:'1.Лок.смета.и.Акт'!CV596,4,'1.Лок.смета.и.Акт'!GQ525:'1.Лок.смета.и.Акт'!GQ596)</f>
        <v>0</v>
      </c>
      <c r="IB23">
        <f>SUM('1.Лок.смета.и.Акт'!HO525:'1.Лок.смета.и.Акт'!HO596)</f>
        <v>0</v>
      </c>
      <c r="IC23">
        <f>SUM('1.Лок.смета.и.Акт'!HQ525:'1.Лок.смета.и.Акт'!HQ596)</f>
        <v>0</v>
      </c>
      <c r="ID23">
        <f>SUM('1.Лок.смета.и.Акт'!HS525:'1.Лок.смета.и.Акт'!HS596)</f>
        <v>0</v>
      </c>
      <c r="IE23">
        <f>SUM('1.Лок.смета.и.Акт'!HU525:'1.Лок.смета.и.Акт'!HU596)</f>
        <v>0</v>
      </c>
      <c r="IF23">
        <f>SUM('1.Лок.смета.и.Акт'!HY525:'1.Лок.смета.и.Акт'!HY596)</f>
        <v>39016.880000000005</v>
      </c>
      <c r="IG23">
        <f>SUM('1.Лок.смета.и.Акт'!HZ525:'1.Лок.смета.и.Акт'!HZ596)</f>
        <v>37587.479999999996</v>
      </c>
      <c r="IH23">
        <f>SUM('1.Лок.смета.и.Акт'!HL525:'1.Лок.смета.и.Акт'!HL596)</f>
        <v>59066.229999999996</v>
      </c>
      <c r="II23">
        <f>SUM('1.Лок.смета.и.Акт'!HN525:'1.Лок.смета.и.Акт'!HN596)</f>
        <v>59066.229999999996</v>
      </c>
      <c r="IJ23">
        <f>SUM('1.Лок.смета.и.Акт'!HP525:'1.Лок.смета.и.Акт'!HP596)</f>
        <v>0</v>
      </c>
      <c r="IK23">
        <f>SUM('1.Лок.смета.и.Акт'!HR525:'1.Лок.смета.и.Акт'!HR596)</f>
        <v>37587.479999999996</v>
      </c>
      <c r="IL23">
        <f>SUM('1.Лок.смета.и.Акт'!HT525:'1.Лок.смета.и.Акт'!HT596)</f>
        <v>0</v>
      </c>
      <c r="IM23">
        <f>SUM('1.Лок.смета.и.Акт'!HW525:'1.Лок.смета.и.Акт'!HW596)</f>
        <v>0</v>
      </c>
      <c r="IN23">
        <f>SUMIF('1.Лок.смета.и.Акт'!CV525:'1.Лок.смета.и.Акт'!CV596,1,'1.Лок.смета.и.Акт'!GY525:'1.Лок.смета.и.Акт'!GY596)</f>
        <v>7275.7800000000007</v>
      </c>
      <c r="IO23">
        <f>SUMIF('1.Лок.смета.и.Акт'!CV525:'1.Лок.смета.и.Акт'!CV596,2,'1.Лок.смета.и.Акт'!GY525:'1.Лок.смета.и.Акт'!GY596)</f>
        <v>0</v>
      </c>
      <c r="IP23">
        <f>SUMIF('1.Лок.смета.и.Акт'!CV525:'1.Лок.смета.и.Акт'!CV596,5,'1.Лок.смета.и.Акт'!GY525:'1.Лок.смета.и.Акт'!GY596)</f>
        <v>0</v>
      </c>
      <c r="IQ23">
        <f>SUMIF('1.Лок.смета.и.Акт'!CV525:'1.Лок.смета.и.Акт'!CV596,4,'1.Лок.смета.и.Акт'!GY525:'1.Лок.смета.и.Акт'!GY596)</f>
        <v>0</v>
      </c>
      <c r="IR23">
        <f>SUMIF('1.Лок.смета.и.Акт'!CV525:'1.Лок.смета.и.Акт'!CV596,1,'1.Лок.смета.и.Акт'!GZ525:'1.Лок.смета.и.Акт'!GZ596)</f>
        <v>4329.38</v>
      </c>
      <c r="IS23">
        <f>SUMIF('1.Лок.смета.и.Акт'!CV525:'1.Лок.смета.и.Акт'!CV596,2,'1.Лок.смета.и.Акт'!GZ525:'1.Лок.смета.и.Акт'!GZ596)</f>
        <v>0</v>
      </c>
      <c r="IT23">
        <f>SUMIF('1.Лок.смета.и.Акт'!CV525:'1.Лок.смета.и.Акт'!CV596,5,'1.Лок.смета.и.Акт'!GZ525:'1.Лок.смета.и.Акт'!GZ596)</f>
        <v>0</v>
      </c>
      <c r="IU23">
        <f>SUMIF('1.Лок.смета.и.Акт'!CV525:'1.Лок.смета.и.Акт'!CV596,4,'1.Лок.смета.и.Акт'!GZ525:'1.Лок.смета.и.Акт'!GZ596)</f>
        <v>0</v>
      </c>
    </row>
    <row r="24" spans="1:255" x14ac:dyDescent="0.2">
      <c r="A24">
        <v>4</v>
      </c>
      <c r="B24" t="s">
        <v>400</v>
      </c>
      <c r="D24" t="s">
        <v>401</v>
      </c>
      <c r="F24" t="s">
        <v>489</v>
      </c>
    </row>
    <row r="25" spans="1:255" x14ac:dyDescent="0.2">
      <c r="A25">
        <v>514</v>
      </c>
      <c r="B25" t="s">
        <v>400</v>
      </c>
      <c r="D25" t="s">
        <v>401</v>
      </c>
      <c r="F25" t="s">
        <v>489</v>
      </c>
      <c r="AY25">
        <f>SUM('1.Лок.смета.и.Акт'!AS666:'1.Лок.смета.и.Акт'!AS693)</f>
        <v>0</v>
      </c>
      <c r="AZ25">
        <f>SUM('1.Лок.смета.и.Акт'!AT666:'1.Лок.смета.и.Акт'!AT693)</f>
        <v>0</v>
      </c>
      <c r="BA25">
        <f>SUM('1.Лок.смета.и.Акт'!AU666:'1.Лок.смета.и.Акт'!AU693)</f>
        <v>0</v>
      </c>
      <c r="BB25">
        <f>SUM('1.Лок.смета.и.Акт'!AV666:'1.Лок.смета.и.Акт'!AV693)</f>
        <v>0</v>
      </c>
      <c r="BC25">
        <f>SUM('1.Лок.смета.и.Акт'!AW666:'1.Лок.смета.и.Акт'!AW693)</f>
        <v>0</v>
      </c>
      <c r="BD25">
        <f>SUM('1.Лок.смета.и.Акт'!AX666:'1.Лок.смета.и.Акт'!AX693)</f>
        <v>0</v>
      </c>
      <c r="CW25" t="e">
        <f>Source!U264</f>
        <v>#REF!</v>
      </c>
      <c r="CX25" t="e">
        <f>Source!V264</f>
        <v>#REF!</v>
      </c>
      <c r="CY25" t="e">
        <f>Source!O264</f>
        <v>#REF!</v>
      </c>
      <c r="CZ25" t="e">
        <f>Source!S264</f>
        <v>#REF!</v>
      </c>
      <c r="DA25" t="e">
        <f>Source!Q264</f>
        <v>#REF!</v>
      </c>
      <c r="DB25" t="e">
        <f>Source!R264</f>
        <v>#REF!</v>
      </c>
      <c r="DC25" t="e">
        <f>Source!P264</f>
        <v>#REF!</v>
      </c>
      <c r="DD25">
        <f>Source!AO264</f>
        <v>0</v>
      </c>
      <c r="DE25" t="e">
        <f>Source!AV264</f>
        <v>#REF!</v>
      </c>
      <c r="DF25" t="e">
        <f>Source!AW264</f>
        <v>#REF!</v>
      </c>
      <c r="DG25">
        <f>Source!AX264</f>
        <v>0</v>
      </c>
      <c r="DH25" t="e">
        <f>Source!AY264</f>
        <v>#REF!</v>
      </c>
      <c r="DI25" t="e">
        <f>Source!AP264</f>
        <v>#REF!</v>
      </c>
      <c r="DJ25">
        <f>Source!AQ264</f>
        <v>0</v>
      </c>
      <c r="DK25" t="e">
        <f>Source!AZ264</f>
        <v>#REF!</v>
      </c>
      <c r="DL25" t="e">
        <f>Source!T264</f>
        <v>#REF!</v>
      </c>
      <c r="DM25" t="e">
        <f>Source!W264</f>
        <v>#REF!</v>
      </c>
      <c r="DN25" t="e">
        <f>Source!X264</f>
        <v>#REF!</v>
      </c>
      <c r="DO25" t="e">
        <f>Source!Y264</f>
        <v>#REF!</v>
      </c>
      <c r="DP25" t="e">
        <f>Source!AR264</f>
        <v>#REF!</v>
      </c>
      <c r="DQ25" t="e">
        <f>Source!AS264</f>
        <v>#REF!</v>
      </c>
      <c r="DR25">
        <f>Source!AT264</f>
        <v>0</v>
      </c>
      <c r="DS25" t="e">
        <f>Source!AP264</f>
        <v>#REF!</v>
      </c>
      <c r="DT25">
        <f>Source!AU264</f>
        <v>0</v>
      </c>
      <c r="DU25" t="e">
        <f>Source!AS264+Source!AT264</f>
        <v>#REF!</v>
      </c>
      <c r="DW25" t="e">
        <f>Source!BA264</f>
        <v>#REF!</v>
      </c>
      <c r="DX25">
        <f>Source!BB264</f>
        <v>0</v>
      </c>
      <c r="DY25">
        <f>Source!BC264</f>
        <v>0</v>
      </c>
      <c r="DZ25">
        <f>Source!BD264</f>
        <v>0</v>
      </c>
      <c r="ET25" t="e">
        <f>Source!U264</f>
        <v>#REF!</v>
      </c>
      <c r="EU25" t="e">
        <f>Source!V264</f>
        <v>#REF!</v>
      </c>
      <c r="EV25">
        <f>SUM('1.Лок.смета.и.Акт'!GJ666:'1.Лок.смета.и.Акт'!GJ693)</f>
        <v>1265.76</v>
      </c>
      <c r="EW25">
        <f>SUM('1.Лок.смета.и.Акт'!GK666:'1.Лок.смета.и.Акт'!GK693)</f>
        <v>296.28999999999996</v>
      </c>
      <c r="EX25">
        <f>SUM('1.Лок.смета.и.Акт'!GL666:'1.Лок.смета.и.Акт'!GL693)</f>
        <v>42.13</v>
      </c>
      <c r="EY25">
        <f>SUM('1.Лок.смета.и.Акт'!GM666:'1.Лок.смета.и.Акт'!GM693)</f>
        <v>3.74</v>
      </c>
      <c r="EZ25">
        <f>SUM('1.Лок.смета.и.Акт'!GN666:'1.Лок.смета.и.Акт'!GN693)</f>
        <v>27618.59</v>
      </c>
      <c r="FA25">
        <f>SUM('1.Лок.смета.и.Акт'!GO666:'1.Лок.смета.и.Акт'!GO693)</f>
        <v>0</v>
      </c>
      <c r="FB25">
        <f>SUM('1.Лок.смета.и.Акт'!GP666:'1.Лок.смета.и.Акт'!GP693)</f>
        <v>27618.59</v>
      </c>
      <c r="FC25">
        <f>SUM('1.Лок.смета.и.Акт'!GQ666:'1.Лок.смета.и.Акт'!GQ693)</f>
        <v>927.33999999999992</v>
      </c>
      <c r="FD25">
        <f>SUM('1.Лок.смета.и.Акт'!GR666:'1.Лок.смета.и.Акт'!GR693)</f>
        <v>0</v>
      </c>
      <c r="FE25">
        <f>SUM('1.Лок.смета.и.Акт'!GS666:'1.Лок.смета.и.Акт'!GS693)</f>
        <v>927.33999999999992</v>
      </c>
      <c r="FF25">
        <f>SUM('1.Лок.смета.и.Акт'!GT666:'1.Лок.смета.и.Акт'!GT693)</f>
        <v>26691.25</v>
      </c>
      <c r="FG25">
        <f>SUM('1.Лок.смета.и.Акт'!GU666:'1.Лок.смета.и.Акт'!GU693)</f>
        <v>0</v>
      </c>
      <c r="FH25">
        <f>SUM('1.Лок.смета.и.Акт'!GV666:'1.Лок.смета.и.Акт'!GV693)</f>
        <v>26691.25</v>
      </c>
      <c r="FI25">
        <f>SUM('1.Лок.смета.и.Акт'!GW666:'1.Лок.смета.и.Акт'!GW693)</f>
        <v>0</v>
      </c>
      <c r="FJ25">
        <f>SUM('1.Лок.смета.и.Акт'!GX666:'1.Лок.смета.и.Акт'!GX693)</f>
        <v>0</v>
      </c>
      <c r="FK25">
        <f>SUM('1.Лок.смета.и.Акт'!GY666:'1.Лок.смета.и.Акт'!GY693)</f>
        <v>363.03</v>
      </c>
      <c r="FL25">
        <f>SUM('1.Лок.смета.и.Акт'!GZ666:'1.Лок.смета.и.Акт'!GZ693)</f>
        <v>216.02</v>
      </c>
      <c r="FM25">
        <f>SUM('1.Лок.смета.и.Акт'!HA666:'1.Лок.смета.и.Акт'!HA693)</f>
        <v>28536.06</v>
      </c>
      <c r="FN25">
        <f>SUM('1.Лок.смета.и.Акт'!HB666:'1.Лок.смета.и.Акт'!HB693)</f>
        <v>1844.81</v>
      </c>
      <c r="FO25">
        <f>SUM('1.Лок.смета.и.Акт'!HC666:'1.Лок.смета.и.Акт'!HC693)</f>
        <v>0</v>
      </c>
      <c r="FP25">
        <f>SUM('1.Лок.смета.и.Акт'!HD666:'1.Лок.смета.и.Акт'!HD693)</f>
        <v>26691.25</v>
      </c>
      <c r="FQ25">
        <f>SUM('1.Лок.смета.и.Акт'!HE666:'1.Лок.смета.и.Акт'!HE693)</f>
        <v>0</v>
      </c>
      <c r="FR25">
        <f>SUM('1.Лок.смета.и.Акт'!HB666:'1.Лок.смета.и.Акт'!HB693)+SUM('1.Лок.смета.и.Акт'!HC666:'1.Лок.смета.и.Акт'!HC693)</f>
        <v>1844.81</v>
      </c>
      <c r="FS25">
        <f>SUM('1.Лок.смета.и.Акт'!HG666:'1.Лок.смета.и.Акт'!HG693)</f>
        <v>0</v>
      </c>
      <c r="FT25">
        <f>SUM('1.Лок.смета.и.Акт'!HH666:'1.Лок.смета.и.Акт'!HH693)</f>
        <v>0</v>
      </c>
      <c r="FU25">
        <f>SUM('1.Лок.смета.и.Акт'!HI666:'1.Лок.смета.и.Акт'!HI693)</f>
        <v>0</v>
      </c>
      <c r="FV25">
        <f>SUM('1.Лок.смета.и.Акт'!HJ666:'1.Лок.смета.и.Акт'!HJ693)</f>
        <v>0</v>
      </c>
      <c r="FW25">
        <f>SUM('1.Лок.смета.и.Акт'!HK666:'1.Лок.смета.и.Акт'!HK693)</f>
        <v>0</v>
      </c>
      <c r="FX25">
        <f>SUMIF('1.Лок.смета.и.Акт'!CV666:'1.Лок.смета.и.Акт'!CV693,1,'1.Лок.смета.и.Акт'!GK666:'1.Лок.смета.и.Акт'!GK693)</f>
        <v>296.28999999999996</v>
      </c>
      <c r="FY25">
        <f>SUMIF('1.Лок.смета.и.Акт'!CV666:'1.Лок.смета.и.Акт'!CV693,2,'1.Лок.смета.и.Акт'!GK666:'1.Лок.смета.и.Акт'!GK693)</f>
        <v>0</v>
      </c>
      <c r="FZ25">
        <f>SUMIF('1.Лок.смета.и.Акт'!CV666:'1.Лок.смета.и.Акт'!CV693,5,'1.Лок.смета.и.Акт'!GK666:'1.Лок.смета.и.Акт'!GK693)</f>
        <v>0</v>
      </c>
      <c r="GA25">
        <f>SUMIF('1.Лок.смета.и.Акт'!CV666:'1.Лок.смета.и.Акт'!CV693,4,'1.Лок.смета.и.Акт'!GK666:'1.Лок.смета.и.Акт'!GK693)</f>
        <v>0</v>
      </c>
      <c r="GB25">
        <f>SUMIF('1.Лок.смета.и.Акт'!CV666:'1.Лок.смета.и.Акт'!CV693,1,'1.Лок.смета.и.Акт'!GL666:'1.Лок.смета.и.Акт'!GL693)</f>
        <v>42.13</v>
      </c>
      <c r="GC25">
        <f>SUMIF('1.Лок.смета.и.Акт'!CV666:'1.Лок.смета.и.Акт'!CV693,2,'1.Лок.смета.и.Акт'!GL666:'1.Лок.смета.и.Акт'!GL693)</f>
        <v>0</v>
      </c>
      <c r="GD25">
        <f>SUMIF('1.Лок.смета.и.Акт'!CV666:'1.Лок.смета.и.Акт'!CV693,4,'1.Лок.смета.и.Акт'!GL666:'1.Лок.смета.и.Акт'!GL693)</f>
        <v>0</v>
      </c>
      <c r="GE25">
        <f>SUMIF('1.Лок.смета.и.Акт'!CV666:'1.Лок.смета.и.Акт'!CV693,1,'1.Лок.смета.и.Акт'!GQ666:'1.Лок.смета.и.Акт'!GQ693)</f>
        <v>927.33999999999992</v>
      </c>
      <c r="GF25">
        <f>SUMIF('1.Лок.смета.и.Акт'!CV666:'1.Лок.смета.и.Акт'!CV693,2,'1.Лок.смета.и.Акт'!GQ666:'1.Лок.смета.и.Акт'!GQ693)</f>
        <v>0</v>
      </c>
      <c r="GG25">
        <f>SUMIF('1.Лок.смета.и.Акт'!CV666:'1.Лок.смета.и.Акт'!CV693,4,'1.Лок.смета.и.Акт'!GQ666:'1.Лок.смета.и.Акт'!GQ693)</f>
        <v>0</v>
      </c>
      <c r="IB25">
        <f>SUM('1.Лок.смета.и.Акт'!HO666:'1.Лок.смета.и.Акт'!HO693)</f>
        <v>0</v>
      </c>
      <c r="IC25">
        <f>SUM('1.Лок.смета.и.Акт'!HQ666:'1.Лок.смета.и.Акт'!HQ693)</f>
        <v>0</v>
      </c>
      <c r="ID25">
        <f>SUM('1.Лок.смета.и.Акт'!HS666:'1.Лок.смета.и.Акт'!HS693)</f>
        <v>0</v>
      </c>
      <c r="IE25">
        <f>SUM('1.Лок.смета.и.Акт'!HU666:'1.Лок.смета.и.Акт'!HU693)</f>
        <v>0</v>
      </c>
      <c r="IF25">
        <f>SUM('1.Лок.смета.и.Акт'!HY666:'1.Лок.смета.и.Акт'!HY693)</f>
        <v>504.89</v>
      </c>
      <c r="IG25">
        <f>SUM('1.Лок.смета.и.Акт'!HZ666:'1.Лок.смета.и.Акт'!HZ693)</f>
        <v>26691.25</v>
      </c>
      <c r="IH25">
        <f>SUM('1.Лок.смета.и.Акт'!HL666:'1.Лок.смета.и.Акт'!HL693)</f>
        <v>1844.81</v>
      </c>
      <c r="II25">
        <f>SUM('1.Лок.смета.и.Акт'!HN666:'1.Лок.смета.и.Акт'!HN693)</f>
        <v>1844.81</v>
      </c>
      <c r="IJ25">
        <f>SUM('1.Лок.смета.и.Акт'!HP666:'1.Лок.смета.и.Акт'!HP693)</f>
        <v>0</v>
      </c>
      <c r="IK25">
        <f>SUM('1.Лок.смета.и.Акт'!HR666:'1.Лок.смета.и.Акт'!HR693)</f>
        <v>26691.25</v>
      </c>
      <c r="IL25">
        <f>SUM('1.Лок.смета.и.Акт'!HT666:'1.Лок.смета.и.Акт'!HT693)</f>
        <v>0</v>
      </c>
      <c r="IM25">
        <f>SUM('1.Лок.смета.и.Акт'!HW666:'1.Лок.смета.и.Акт'!HW693)</f>
        <v>0</v>
      </c>
      <c r="IN25">
        <f>SUMIF('1.Лок.смета.и.Акт'!CV666:'1.Лок.смета.и.Акт'!CV693,1,'1.Лок.смета.и.Акт'!GY666:'1.Лок.смета.и.Акт'!GY693)</f>
        <v>363.03</v>
      </c>
      <c r="IO25">
        <f>SUMIF('1.Лок.смета.и.Акт'!CV666:'1.Лок.смета.и.Акт'!CV693,2,'1.Лок.смета.и.Акт'!GY666:'1.Лок.смета.и.Акт'!GY693)</f>
        <v>0</v>
      </c>
      <c r="IP25">
        <f>SUMIF('1.Лок.смета.и.Акт'!CV666:'1.Лок.смета.и.Акт'!CV693,5,'1.Лок.смета.и.Акт'!GY666:'1.Лок.смета.и.Акт'!GY693)</f>
        <v>0</v>
      </c>
      <c r="IQ25">
        <f>SUMIF('1.Лок.смета.и.Акт'!CV666:'1.Лок.смета.и.Акт'!CV693,4,'1.Лок.смета.и.Акт'!GY666:'1.Лок.смета.и.Акт'!GY693)</f>
        <v>0</v>
      </c>
      <c r="IR25">
        <f>SUMIF('1.Лок.смета.и.Акт'!CV666:'1.Лок.смета.и.Акт'!CV693,1,'1.Лок.смета.и.Акт'!GZ666:'1.Лок.смета.и.Акт'!GZ693)</f>
        <v>216.02</v>
      </c>
      <c r="IS25">
        <f>SUMIF('1.Лок.смета.и.Акт'!CV666:'1.Лок.смета.и.Акт'!CV693,2,'1.Лок.смета.и.Акт'!GZ666:'1.Лок.смета.и.Акт'!GZ693)</f>
        <v>0</v>
      </c>
      <c r="IT25">
        <f>SUMIF('1.Лок.смета.и.Акт'!CV666:'1.Лок.смета.и.Акт'!CV693,5,'1.Лок.смета.и.Акт'!GZ666:'1.Лок.смета.и.Акт'!GZ693)</f>
        <v>0</v>
      </c>
      <c r="IU25">
        <f>SUMIF('1.Лок.смета.и.Акт'!CV666:'1.Лок.смета.и.Акт'!CV693,4,'1.Лок.смета.и.Акт'!GZ666:'1.Лок.смета.и.Акт'!GZ693)</f>
        <v>0</v>
      </c>
    </row>
    <row r="26" spans="1:255" x14ac:dyDescent="0.2">
      <c r="A26">
        <v>513</v>
      </c>
      <c r="B26" t="s">
        <v>492</v>
      </c>
      <c r="D26" t="s">
        <v>398</v>
      </c>
      <c r="F26" t="s">
        <v>399</v>
      </c>
      <c r="AY26">
        <f>SUM('1.Лок.смета.и.Акт'!AS47:'1.Лок.смета.и.Акт'!AS760)</f>
        <v>0</v>
      </c>
      <c r="AZ26">
        <f>SUM('1.Лок.смета.и.Акт'!AT47:'1.Лок.смета.и.Акт'!AT760)</f>
        <v>0</v>
      </c>
      <c r="BA26">
        <f>SUM('1.Лок.смета.и.Акт'!AU47:'1.Лок.смета.и.Акт'!AU760)</f>
        <v>0</v>
      </c>
      <c r="BB26">
        <f>SUM('1.Лок.смета.и.Акт'!AV47:'1.Лок.смета.и.Акт'!AV760)</f>
        <v>0</v>
      </c>
      <c r="BC26">
        <f>SUM('1.Лок.смета.и.Акт'!AW47:'1.Лок.смета.и.Акт'!AW760)</f>
        <v>0</v>
      </c>
      <c r="BD26">
        <f>SUM('1.Лок.смета.и.Акт'!AX47:'1.Лок.смета.и.Акт'!AX760)</f>
        <v>0</v>
      </c>
      <c r="CW26" t="e">
        <f>Source!U294</f>
        <v>#REF!</v>
      </c>
      <c r="CX26" t="e">
        <f>Source!V294</f>
        <v>#REF!</v>
      </c>
      <c r="CY26" t="e">
        <f>Source!O294</f>
        <v>#REF!</v>
      </c>
      <c r="CZ26" t="e">
        <f>Source!S294</f>
        <v>#REF!</v>
      </c>
      <c r="DA26" t="e">
        <f>Source!Q294</f>
        <v>#REF!</v>
      </c>
      <c r="DB26" t="e">
        <f>Source!R294</f>
        <v>#REF!</v>
      </c>
      <c r="DC26" t="e">
        <f>Source!P294</f>
        <v>#REF!</v>
      </c>
      <c r="DD26">
        <f>Source!AO294</f>
        <v>0</v>
      </c>
      <c r="DE26" t="e">
        <f>Source!AV294</f>
        <v>#REF!</v>
      </c>
      <c r="DF26" t="e">
        <f>Source!AW294</f>
        <v>#REF!</v>
      </c>
      <c r="DG26">
        <f>Source!AX294</f>
        <v>0</v>
      </c>
      <c r="DH26" t="e">
        <f>Source!AY294</f>
        <v>#REF!</v>
      </c>
      <c r="DI26" t="e">
        <f>Source!AP294</f>
        <v>#REF!</v>
      </c>
      <c r="DJ26">
        <f>Source!AQ294</f>
        <v>0</v>
      </c>
      <c r="DK26" t="e">
        <f>Source!AZ294</f>
        <v>#REF!</v>
      </c>
      <c r="DL26" t="e">
        <f>Source!T294</f>
        <v>#REF!</v>
      </c>
      <c r="DM26" t="e">
        <f>Source!W294</f>
        <v>#REF!</v>
      </c>
      <c r="DN26" t="e">
        <f>Source!X294</f>
        <v>#REF!</v>
      </c>
      <c r="DO26" t="e">
        <f>Source!Y294</f>
        <v>#REF!</v>
      </c>
      <c r="DP26" t="e">
        <f>Source!AR294</f>
        <v>#REF!</v>
      </c>
      <c r="DQ26" t="e">
        <f>Source!AS294</f>
        <v>#REF!</v>
      </c>
      <c r="DR26">
        <f>Source!AT294</f>
        <v>0</v>
      </c>
      <c r="DS26" t="e">
        <f>Source!AP294</f>
        <v>#REF!</v>
      </c>
      <c r="DT26">
        <f>Source!AU294</f>
        <v>0</v>
      </c>
      <c r="DU26" t="e">
        <f>Source!AS294+Source!AT294</f>
        <v>#REF!</v>
      </c>
      <c r="DW26" t="e">
        <f>Source!BA294</f>
        <v>#REF!</v>
      </c>
      <c r="DX26">
        <f>Source!BB294</f>
        <v>0</v>
      </c>
      <c r="DY26">
        <f>Source!BC294</f>
        <v>0</v>
      </c>
      <c r="DZ26">
        <f>Source!BD294</f>
        <v>0</v>
      </c>
      <c r="ET26" t="e">
        <f>Source!U294</f>
        <v>#REF!</v>
      </c>
      <c r="EU26" t="e">
        <f>Source!V294</f>
        <v>#REF!</v>
      </c>
      <c r="EV26">
        <f>SUM('1.Лок.смета.и.Акт'!GJ47:'1.Лок.смета.и.Акт'!GJ760)</f>
        <v>139430.78</v>
      </c>
      <c r="EW26">
        <f>SUM('1.Лок.смета.и.Акт'!GK47:'1.Лок.смета.и.Акт'!GK760)</f>
        <v>17828.16</v>
      </c>
      <c r="EX26">
        <f>SUM('1.Лок.смета.и.Акт'!GL47:'1.Лок.смета.и.Акт'!GL760)</f>
        <v>2869.9999999999991</v>
      </c>
      <c r="EY26">
        <f>SUM('1.Лок.смета.и.Акт'!GM47:'1.Лок.смета.и.Акт'!GM760)</f>
        <v>254.17000000000004</v>
      </c>
      <c r="EZ26">
        <f>SUM('1.Лок.смета.и.Акт'!GN47:'1.Лок.смета.и.Акт'!GN760)</f>
        <v>293139.5400000001</v>
      </c>
      <c r="FA26">
        <f>SUM('1.Лок.смета.и.Акт'!GO47:'1.Лок.смета.и.Акт'!GO760)</f>
        <v>0</v>
      </c>
      <c r="FB26">
        <f>SUM('1.Лок.смета.и.Акт'!GP47:'1.Лок.смета.и.Акт'!GP760)</f>
        <v>293139.5400000001</v>
      </c>
      <c r="FC26">
        <f>SUM('1.Лок.смета.и.Акт'!GQ47:'1.Лок.смета.и.Акт'!GQ760)</f>
        <v>118732.61999999995</v>
      </c>
      <c r="FD26">
        <f>SUM('1.Лок.смета.и.Акт'!GR47:'1.Лок.смета.и.Акт'!GR760)</f>
        <v>0</v>
      </c>
      <c r="FE26">
        <f>SUM('1.Лок.смета.и.Акт'!GS47:'1.Лок.смета.и.Акт'!GS760)</f>
        <v>118732.61999999995</v>
      </c>
      <c r="FF26">
        <f>SUM('1.Лок.смета.и.Акт'!GT47:'1.Лок.смета.и.Акт'!GT760)</f>
        <v>174406.91999999998</v>
      </c>
      <c r="FG26">
        <f>SUM('1.Лок.смета.и.Акт'!GU47:'1.Лок.смета.и.Акт'!GU760)</f>
        <v>0</v>
      </c>
      <c r="FH26">
        <f>SUM('1.Лок.смета.и.Акт'!GV47:'1.Лок.смета.и.Акт'!GV760)</f>
        <v>174406.91999999998</v>
      </c>
      <c r="FI26">
        <f>SUM('1.Лок.смета.и.Акт'!GW47:'1.Лок.смета.и.Акт'!GW760)</f>
        <v>0</v>
      </c>
      <c r="FJ26">
        <f>SUM('1.Лок.смета.и.Акт'!GX47:'1.Лок.смета.и.Акт'!GX760)</f>
        <v>0</v>
      </c>
      <c r="FK26">
        <f>SUM('1.Лок.смета.и.Акт'!GY47:'1.Лок.смета.и.Акт'!GY760)</f>
        <v>21879.65</v>
      </c>
      <c r="FL26">
        <f>SUM('1.Лок.смета.и.Акт'!GZ47:'1.Лок.смета.и.Акт'!GZ760)</f>
        <v>13019.280000000002</v>
      </c>
      <c r="FM26">
        <f>SUM('1.Лок.смета.и.Акт'!HA47:'1.Лок.смета.и.Акт'!HA760)</f>
        <v>348736.63</v>
      </c>
      <c r="FN26">
        <f>SUM('1.Лок.смета.и.Акт'!HB47:'1.Лок.смета.и.Акт'!HB760)</f>
        <v>174329.71000000005</v>
      </c>
      <c r="FO26">
        <f>SUM('1.Лок.смета.и.Акт'!HC47:'1.Лок.смета.и.Акт'!HC760)</f>
        <v>0</v>
      </c>
      <c r="FP26">
        <f>SUM('1.Лок.смета.и.Акт'!HD47:'1.Лок.смета.и.Акт'!HD760)</f>
        <v>174406.91999999998</v>
      </c>
      <c r="FQ26">
        <f>SUM('1.Лок.смета.и.Акт'!HE47:'1.Лок.смета.и.Акт'!HE760)</f>
        <v>0</v>
      </c>
      <c r="FR26">
        <f>SUM('1.Лок.смета.и.Акт'!HB47:'1.Лок.смета.и.Акт'!HB760)+SUM('1.Лок.смета.и.Акт'!HC47:'1.Лок.смета.и.Акт'!HC760)</f>
        <v>174329.71000000005</v>
      </c>
      <c r="FS26">
        <f>SUM('1.Лок.смета.и.Акт'!HG47:'1.Лок.смета.и.Акт'!HG760)</f>
        <v>0</v>
      </c>
      <c r="FT26">
        <f>SUM('1.Лок.смета.и.Акт'!HH47:'1.Лок.смета.и.Акт'!HH760)</f>
        <v>0</v>
      </c>
      <c r="FU26">
        <f>SUM('1.Лок.смета.и.Акт'!HI47:'1.Лок.смета.и.Акт'!HI760)</f>
        <v>0</v>
      </c>
      <c r="FV26">
        <f>SUM('1.Лок.смета.и.Акт'!HJ47:'1.Лок.смета.и.Акт'!HJ760)</f>
        <v>0</v>
      </c>
      <c r="FW26">
        <f>SUM('1.Лок.смета.и.Акт'!HK47:'1.Лок.смета.и.Акт'!HK760)</f>
        <v>0</v>
      </c>
      <c r="FX26">
        <f>SUMIF('1.Лок.смета.и.Акт'!CV47:'1.Лок.смета.и.Акт'!CV760,1,'1.Лок.смета.и.Акт'!GK47:'1.Лок.смета.и.Акт'!GK760)</f>
        <v>17828.16</v>
      </c>
      <c r="FY26">
        <f>SUMIF('1.Лок.смета.и.Акт'!CV47:'1.Лок.смета.и.Акт'!CV760,2,'1.Лок.смета.и.Акт'!GK47:'1.Лок.смета.и.Акт'!GK760)</f>
        <v>0</v>
      </c>
      <c r="FZ26">
        <f>SUMIF('1.Лок.смета.и.Акт'!CV47:'1.Лок.смета.и.Акт'!CV760,5,'1.Лок.смета.и.Акт'!GK47:'1.Лок.смета.и.Акт'!GK760)</f>
        <v>0</v>
      </c>
      <c r="GA26">
        <f>SUMIF('1.Лок.смета.и.Акт'!CV47:'1.Лок.смета.и.Акт'!CV760,4,'1.Лок.смета.и.Акт'!GK47:'1.Лок.смета.и.Акт'!GK760)</f>
        <v>0</v>
      </c>
      <c r="GB26">
        <f>SUMIF('1.Лок.смета.и.Акт'!CV47:'1.Лок.смета.и.Акт'!CV760,1,'1.Лок.смета.и.Акт'!GL47:'1.Лок.смета.и.Акт'!GL760)</f>
        <v>2869.9999999999991</v>
      </c>
      <c r="GC26">
        <f>SUMIF('1.Лок.смета.и.Акт'!CV47:'1.Лок.смета.и.Акт'!CV760,2,'1.Лок.смета.и.Акт'!GL47:'1.Лок.смета.и.Акт'!GL760)</f>
        <v>0</v>
      </c>
      <c r="GD26">
        <f>SUMIF('1.Лок.смета.и.Акт'!CV47:'1.Лок.смета.и.Акт'!CV760,4,'1.Лок.смета.и.Акт'!GL47:'1.Лок.смета.и.Акт'!GL760)</f>
        <v>0</v>
      </c>
      <c r="GE26">
        <f>SUMIF('1.Лок.смета.и.Акт'!CV47:'1.Лок.смета.и.Акт'!CV760,1,'1.Лок.смета.и.Акт'!GQ47:'1.Лок.смета.и.Акт'!GQ760)</f>
        <v>118732.61999999995</v>
      </c>
      <c r="GF26">
        <f>SUMIF('1.Лок.смета.и.Акт'!CV47:'1.Лок.смета.и.Акт'!CV760,2,'1.Лок.смета.и.Акт'!GQ47:'1.Лок.смета.и.Акт'!GQ760)</f>
        <v>0</v>
      </c>
      <c r="GG26">
        <f>SUMIF('1.Лок.смета.и.Акт'!CV47:'1.Лок.смета.и.Акт'!CV760,4,'1.Лок.смета.и.Акт'!GQ47:'1.Лок.смета.и.Акт'!GQ760)</f>
        <v>0</v>
      </c>
      <c r="IB26">
        <f>SUM('1.Лок.смета.и.Акт'!HO47:'1.Лок.смета.и.Акт'!HO760)</f>
        <v>0</v>
      </c>
      <c r="IC26">
        <f>SUM('1.Лок.смета.и.Акт'!HQ47:'1.Лок.смета.и.Акт'!HQ760)</f>
        <v>0</v>
      </c>
      <c r="ID26">
        <f>SUM('1.Лок.смета.и.Акт'!HS47:'1.Лок.смета.и.Акт'!HS760)</f>
        <v>0</v>
      </c>
      <c r="IE26">
        <f>SUM('1.Лок.смета.и.Акт'!HU47:'1.Лок.смета.и.Акт'!HU760)</f>
        <v>0</v>
      </c>
      <c r="IF26">
        <f>SUM('1.Лок.смета.и.Акт'!HY47:'1.Лок.смета.и.Акт'!HY760)</f>
        <v>113231.91999999997</v>
      </c>
      <c r="IG26">
        <f>SUM('1.Лок.смета.и.Акт'!HZ47:'1.Лок.смета.и.Акт'!HZ760)</f>
        <v>174406.91999999998</v>
      </c>
      <c r="IH26">
        <f>SUM('1.Лок.смета.и.Акт'!HL47:'1.Лок.смета.и.Акт'!HL760)</f>
        <v>174329.71000000005</v>
      </c>
      <c r="II26">
        <f>SUM('1.Лок.смета.и.Акт'!HN47:'1.Лок.смета.и.Акт'!HN760)</f>
        <v>174329.71000000005</v>
      </c>
      <c r="IJ26">
        <f>SUM('1.Лок.смета.и.Акт'!HP47:'1.Лок.смета.и.Акт'!HP760)</f>
        <v>0</v>
      </c>
      <c r="IK26">
        <f>SUM('1.Лок.смета.и.Акт'!HR47:'1.Лок.смета.и.Акт'!HR760)</f>
        <v>174406.91999999998</v>
      </c>
      <c r="IL26">
        <f>SUM('1.Лок.смета.и.Акт'!HT47:'1.Лок.смета.и.Акт'!HT760)</f>
        <v>0</v>
      </c>
      <c r="IM26">
        <f>SUM('1.Лок.смета.и.Акт'!HW47:'1.Лок.смета.и.Акт'!HW760)</f>
        <v>0</v>
      </c>
      <c r="IN26">
        <f>SUMIF('1.Лок.смета.и.Акт'!CV47:'1.Лок.смета.и.Акт'!CV760,1,'1.Лок.смета.и.Акт'!GY47:'1.Лок.смета.и.Акт'!GY760)</f>
        <v>21879.65</v>
      </c>
      <c r="IO26">
        <f>SUMIF('1.Лок.смета.и.Акт'!CV47:'1.Лок.смета.и.Акт'!CV760,2,'1.Лок.смета.и.Акт'!GY47:'1.Лок.смета.и.Акт'!GY760)</f>
        <v>0</v>
      </c>
      <c r="IP26">
        <f>SUMIF('1.Лок.смета.и.Акт'!CV47:'1.Лок.смета.и.Акт'!CV760,5,'1.Лок.смета.и.Акт'!GY47:'1.Лок.смета.и.Акт'!GY760)</f>
        <v>0</v>
      </c>
      <c r="IQ26">
        <f>SUMIF('1.Лок.смета.и.Акт'!CV47:'1.Лок.смета.и.Акт'!CV760,4,'1.Лок.смета.и.Акт'!GY47:'1.Лок.смета.и.Акт'!GY760)</f>
        <v>0</v>
      </c>
      <c r="IR26">
        <f>SUMIF('1.Лок.смета.и.Акт'!CV47:'1.Лок.смета.и.Акт'!CV760,1,'1.Лок.смета.и.Акт'!GZ47:'1.Лок.смета.и.Акт'!GZ760)</f>
        <v>13019.280000000002</v>
      </c>
      <c r="IS26">
        <f>SUMIF('1.Лок.смета.и.Акт'!CV47:'1.Лок.смета.и.Акт'!CV760,2,'1.Лок.смета.и.Акт'!GZ47:'1.Лок.смета.и.Акт'!GZ760)</f>
        <v>0</v>
      </c>
      <c r="IT26">
        <f>SUMIF('1.Лок.смета.и.Акт'!CV47:'1.Лок.смета.и.Акт'!CV760,5,'1.Лок.смета.и.Акт'!GZ47:'1.Лок.смета.и.Акт'!GZ760)</f>
        <v>0</v>
      </c>
      <c r="IU26">
        <f>SUMIF('1.Лок.смета.и.Акт'!CV47:'1.Лок.смета.и.Акт'!CV760,4,'1.Лок.смета.и.Акт'!GZ47:'1.Лок.смета.и.Акт'!GZ760)</f>
        <v>0</v>
      </c>
    </row>
    <row r="27" spans="1:255" x14ac:dyDescent="0.2">
      <c r="A27">
        <v>999</v>
      </c>
      <c r="B27" t="s">
        <v>507</v>
      </c>
    </row>
    <row r="121" spans="57:68" x14ac:dyDescent="0.2">
      <c r="BE121">
        <f>SUMIF('1.Лок.смета.и.Акт'!CV49:'1.Лок.смета.и.Акт'!CV120,1,'1.Лок.смета.и.Акт'!AV49:'1.Лок.смета.и.Акт'!AV120)</f>
        <v>0</v>
      </c>
      <c r="BF121">
        <f>SUMIF('1.Лок.смета.и.Акт'!CV49:'1.Лок.смета.и.Акт'!CV120,2,'1.Лок.смета.и.Акт'!AV49:'1.Лок.смета.и.Акт'!AV120)</f>
        <v>0</v>
      </c>
      <c r="BG121">
        <f>SUMIF('1.Лок.смета.и.Акт'!CV49:'1.Лок.смета.и.Акт'!CV120,5,'1.Лок.смета.и.Акт'!AV49:'1.Лок.смета.и.Акт'!AV120)</f>
        <v>0</v>
      </c>
      <c r="BH121">
        <f>SUMIF('1.Лок.смета.и.Акт'!CV49:'1.Лок.смета.и.Акт'!CV120,4,'1.Лок.смета.и.Акт'!AV49:'1.Лок.смета.и.Акт'!AV120)</f>
        <v>0</v>
      </c>
      <c r="BI121">
        <f>SUMIF('1.Лок.смета.и.Акт'!CV49:'1.Лок.смета.и.Акт'!CV120,1,'1.Лок.смета.и.Акт'!AW49:'1.Лок.смета.и.Акт'!AW120)</f>
        <v>0</v>
      </c>
      <c r="BJ121">
        <f>SUMIF('1.Лок.смета.и.Акт'!CV49:'1.Лок.смета.и.Акт'!CV120,2,'1.Лок.смета.и.Акт'!AW49:'1.Лок.смета.и.Акт'!AW120)</f>
        <v>0</v>
      </c>
      <c r="BK121">
        <f>SUMIF('1.Лок.смета.и.Акт'!CV49:'1.Лок.смета.и.Акт'!CV120,5,'1.Лок.смета.и.Акт'!AW49:'1.Лок.смета.и.Акт'!AW120)</f>
        <v>0</v>
      </c>
      <c r="BL121">
        <f>SUMIF('1.Лок.смета.и.Акт'!CV49:'1.Лок.смета.и.Акт'!CV120,4,'1.Лок.смета.и.Акт'!AW49:'1.Лок.смета.и.Акт'!AW120)</f>
        <v>0</v>
      </c>
      <c r="BM121">
        <f>SUMIF('1.Лок.смета.и.Акт'!CV49:'1.Лок.смета.и.Акт'!CV120,1,'1.Лок.смета.и.Акт'!AX49:'1.Лок.смета.и.Акт'!AX120)</f>
        <v>0</v>
      </c>
      <c r="BN121">
        <f>SUMIF('1.Лок.смета.и.Акт'!CV49:'1.Лок.смета.и.Акт'!CV120,2,'1.Лок.смета.и.Акт'!AX49:'1.Лок.смета.и.Акт'!AX120)</f>
        <v>0</v>
      </c>
      <c r="BO121">
        <f>SUMIF('1.Лок.смета.и.Акт'!CV49:'1.Лок.смета.и.Акт'!CV120,5,'1.Лок.смета.и.Акт'!AX49:'1.Лок.смета.и.Акт'!AX120)</f>
        <v>0</v>
      </c>
      <c r="BP121">
        <f>SUMIF('1.Лок.смета.и.Акт'!CV49:'1.Лок.смета.и.Акт'!CV120,4,'1.Лок.смета.и.Акт'!AX49:'1.Лок.смета.и.Акт'!AX120)</f>
        <v>0</v>
      </c>
    </row>
    <row r="218" spans="57:68" x14ac:dyDescent="0.2">
      <c r="BE218">
        <f>SUMIF('1.Лок.смета.и.Акт'!CV190:'1.Лок.смета.и.Акт'!CV217,1,'1.Лок.смета.и.Акт'!AV190:'1.Лок.смета.и.Акт'!AV217)</f>
        <v>0</v>
      </c>
      <c r="BF218">
        <f>SUMIF('1.Лок.смета.и.Акт'!CV190:'1.Лок.смета.и.Акт'!CV217,2,'1.Лок.смета.и.Акт'!AV190:'1.Лок.смета.и.Акт'!AV217)</f>
        <v>0</v>
      </c>
      <c r="BG218">
        <f>SUMIF('1.Лок.смета.и.Акт'!CV190:'1.Лок.смета.и.Акт'!CV217,5,'1.Лок.смета.и.Акт'!AV190:'1.Лок.смета.и.Акт'!AV217)</f>
        <v>0</v>
      </c>
      <c r="BH218">
        <f>SUMIF('1.Лок.смета.и.Акт'!CV190:'1.Лок.смета.и.Акт'!CV217,4,'1.Лок.смета.и.Акт'!AV190:'1.Лок.смета.и.Акт'!AV217)</f>
        <v>0</v>
      </c>
      <c r="BI218">
        <f>SUMIF('1.Лок.смета.и.Акт'!CV190:'1.Лок.смета.и.Акт'!CV217,1,'1.Лок.смета.и.Акт'!AW190:'1.Лок.смета.и.Акт'!AW217)</f>
        <v>0</v>
      </c>
      <c r="BJ218">
        <f>SUMIF('1.Лок.смета.и.Акт'!CV190:'1.Лок.смета.и.Акт'!CV217,2,'1.Лок.смета.и.Акт'!AW190:'1.Лок.смета.и.Акт'!AW217)</f>
        <v>0</v>
      </c>
      <c r="BK218">
        <f>SUMIF('1.Лок.смета.и.Акт'!CV190:'1.Лок.смета.и.Акт'!CV217,5,'1.Лок.смета.и.Акт'!AW190:'1.Лок.смета.и.Акт'!AW217)</f>
        <v>0</v>
      </c>
      <c r="BL218">
        <f>SUMIF('1.Лок.смета.и.Акт'!CV190:'1.Лок.смета.и.Акт'!CV217,4,'1.Лок.смета.и.Акт'!AW190:'1.Лок.смета.и.Акт'!AW217)</f>
        <v>0</v>
      </c>
      <c r="BM218">
        <f>SUMIF('1.Лок.смета.и.Акт'!CV190:'1.Лок.смета.и.Акт'!CV217,1,'1.Лок.смета.и.Акт'!AX190:'1.Лок.смета.и.Акт'!AX217)</f>
        <v>0</v>
      </c>
      <c r="BN218">
        <f>SUMIF('1.Лок.смета.и.Акт'!CV190:'1.Лок.смета.и.Акт'!CV217,2,'1.Лок.смета.и.Акт'!AX190:'1.Лок.смета.и.Акт'!AX217)</f>
        <v>0</v>
      </c>
      <c r="BO218">
        <f>SUMIF('1.Лок.смета.и.Акт'!CV190:'1.Лок.смета.и.Акт'!CV217,5,'1.Лок.смета.и.Акт'!AX190:'1.Лок.смета.и.Акт'!AX217)</f>
        <v>0</v>
      </c>
      <c r="BP218">
        <f>SUMIF('1.Лок.смета.и.Акт'!CV190:'1.Лок.смета.и.Акт'!CV217,4,'1.Лок.смета.и.Акт'!AX190:'1.Лок.смета.и.Акт'!AX217)</f>
        <v>0</v>
      </c>
    </row>
    <row r="359" spans="57:68" x14ac:dyDescent="0.2">
      <c r="BE359">
        <f>SUMIF('1.Лок.смета.и.Акт'!CV287:'1.Лок.смета.и.Акт'!CV358,1,'1.Лок.смета.и.Акт'!AV287:'1.Лок.смета.и.Акт'!AV358)</f>
        <v>0</v>
      </c>
      <c r="BF359">
        <f>SUMIF('1.Лок.смета.и.Акт'!CV287:'1.Лок.смета.и.Акт'!CV358,2,'1.Лок.смета.и.Акт'!AV287:'1.Лок.смета.и.Акт'!AV358)</f>
        <v>0</v>
      </c>
      <c r="BG359">
        <f>SUMIF('1.Лок.смета.и.Акт'!CV287:'1.Лок.смета.и.Акт'!CV358,5,'1.Лок.смета.и.Акт'!AV287:'1.Лок.смета.и.Акт'!AV358)</f>
        <v>0</v>
      </c>
      <c r="BH359">
        <f>SUMIF('1.Лок.смета.и.Акт'!CV287:'1.Лок.смета.и.Акт'!CV358,4,'1.Лок.смета.и.Акт'!AV287:'1.Лок.смета.и.Акт'!AV358)</f>
        <v>0</v>
      </c>
      <c r="BI359">
        <f>SUMIF('1.Лок.смета.и.Акт'!CV287:'1.Лок.смета.и.Акт'!CV358,1,'1.Лок.смета.и.Акт'!AW287:'1.Лок.смета.и.Акт'!AW358)</f>
        <v>0</v>
      </c>
      <c r="BJ359">
        <f>SUMIF('1.Лок.смета.и.Акт'!CV287:'1.Лок.смета.и.Акт'!CV358,2,'1.Лок.смета.и.Акт'!AW287:'1.Лок.смета.и.Акт'!AW358)</f>
        <v>0</v>
      </c>
      <c r="BK359">
        <f>SUMIF('1.Лок.смета.и.Акт'!CV287:'1.Лок.смета.и.Акт'!CV358,5,'1.Лок.смета.и.Акт'!AW287:'1.Лок.смета.и.Акт'!AW358)</f>
        <v>0</v>
      </c>
      <c r="BL359">
        <f>SUMIF('1.Лок.смета.и.Акт'!CV287:'1.Лок.смета.и.Акт'!CV358,4,'1.Лок.смета.и.Акт'!AW287:'1.Лок.смета.и.Акт'!AW358)</f>
        <v>0</v>
      </c>
      <c r="BM359">
        <f>SUMIF('1.Лок.смета.и.Акт'!CV287:'1.Лок.смета.и.Акт'!CV358,1,'1.Лок.смета.и.Акт'!AX287:'1.Лок.смета.и.Акт'!AX358)</f>
        <v>0</v>
      </c>
      <c r="BN359">
        <f>SUMIF('1.Лок.смета.и.Акт'!CV287:'1.Лок.смета.и.Акт'!CV358,2,'1.Лок.смета.и.Акт'!AX287:'1.Лок.смета.и.Акт'!AX358)</f>
        <v>0</v>
      </c>
      <c r="BO359">
        <f>SUMIF('1.Лок.смета.и.Акт'!CV287:'1.Лок.смета.и.Акт'!CV358,5,'1.Лок.смета.и.Акт'!AX287:'1.Лок.смета.и.Акт'!AX358)</f>
        <v>0</v>
      </c>
      <c r="BP359">
        <f>SUMIF('1.Лок.смета.и.Акт'!CV287:'1.Лок.смета.и.Акт'!CV358,4,'1.Лок.смета.и.Акт'!AX287:'1.Лок.смета.и.Акт'!AX358)</f>
        <v>0</v>
      </c>
    </row>
    <row r="456" spans="57:68" x14ac:dyDescent="0.2">
      <c r="BE456">
        <f>SUMIF('1.Лок.смета.и.Акт'!CV428:'1.Лок.смета.и.Акт'!CV455,1,'1.Лок.смета.и.Акт'!AV428:'1.Лок.смета.и.Акт'!AV455)</f>
        <v>0</v>
      </c>
      <c r="BF456">
        <f>SUMIF('1.Лок.смета.и.Акт'!CV428:'1.Лок.смета.и.Акт'!CV455,2,'1.Лок.смета.и.Акт'!AV428:'1.Лок.смета.и.Акт'!AV455)</f>
        <v>0</v>
      </c>
      <c r="BG456">
        <f>SUMIF('1.Лок.смета.и.Акт'!CV428:'1.Лок.смета.и.Акт'!CV455,5,'1.Лок.смета.и.Акт'!AV428:'1.Лок.смета.и.Акт'!AV455)</f>
        <v>0</v>
      </c>
      <c r="BH456">
        <f>SUMIF('1.Лок.смета.и.Акт'!CV428:'1.Лок.смета.и.Акт'!CV455,4,'1.Лок.смета.и.Акт'!AV428:'1.Лок.смета.и.Акт'!AV455)</f>
        <v>0</v>
      </c>
      <c r="BI456">
        <f>SUMIF('1.Лок.смета.и.Акт'!CV428:'1.Лок.смета.и.Акт'!CV455,1,'1.Лок.смета.и.Акт'!AW428:'1.Лок.смета.и.Акт'!AW455)</f>
        <v>0</v>
      </c>
      <c r="BJ456">
        <f>SUMIF('1.Лок.смета.и.Акт'!CV428:'1.Лок.смета.и.Акт'!CV455,2,'1.Лок.смета.и.Акт'!AW428:'1.Лок.смета.и.Акт'!AW455)</f>
        <v>0</v>
      </c>
      <c r="BK456">
        <f>SUMIF('1.Лок.смета.и.Акт'!CV428:'1.Лок.смета.и.Акт'!CV455,5,'1.Лок.смета.и.Акт'!AW428:'1.Лок.смета.и.Акт'!AW455)</f>
        <v>0</v>
      </c>
      <c r="BL456">
        <f>SUMIF('1.Лок.смета.и.Акт'!CV428:'1.Лок.смета.и.Акт'!CV455,4,'1.Лок.смета.и.Акт'!AW428:'1.Лок.смета.и.Акт'!AW455)</f>
        <v>0</v>
      </c>
      <c r="BM456">
        <f>SUMIF('1.Лок.смета.и.Акт'!CV428:'1.Лок.смета.и.Акт'!CV455,1,'1.Лок.смета.и.Акт'!AX428:'1.Лок.смета.и.Акт'!AX455)</f>
        <v>0</v>
      </c>
      <c r="BN456">
        <f>SUMIF('1.Лок.смета.и.Акт'!CV428:'1.Лок.смета.и.Акт'!CV455,2,'1.Лок.смета.и.Акт'!AX428:'1.Лок.смета.и.Акт'!AX455)</f>
        <v>0</v>
      </c>
      <c r="BO456">
        <f>SUMIF('1.Лок.смета.и.Акт'!CV428:'1.Лок.смета.и.Акт'!CV455,5,'1.Лок.смета.и.Акт'!AX428:'1.Лок.смета.и.Акт'!AX455)</f>
        <v>0</v>
      </c>
      <c r="BP456">
        <f>SUMIF('1.Лок.смета.и.Акт'!CV428:'1.Лок.смета.и.Акт'!CV455,4,'1.Лок.смета.и.Акт'!AX428:'1.Лок.смета.и.Акт'!AX455)</f>
        <v>0</v>
      </c>
    </row>
    <row r="597" spans="57:68" x14ac:dyDescent="0.2">
      <c r="BE597">
        <f>SUMIF('1.Лок.смета.и.Акт'!CV525:'1.Лок.смета.и.Акт'!CV596,1,'1.Лок.смета.и.Акт'!AV525:'1.Лок.смета.и.Акт'!AV596)</f>
        <v>0</v>
      </c>
      <c r="BF597">
        <f>SUMIF('1.Лок.смета.и.Акт'!CV525:'1.Лок.смета.и.Акт'!CV596,2,'1.Лок.смета.и.Акт'!AV525:'1.Лок.смета.и.Акт'!AV596)</f>
        <v>0</v>
      </c>
      <c r="BG597">
        <f>SUMIF('1.Лок.смета.и.Акт'!CV525:'1.Лок.смета.и.Акт'!CV596,5,'1.Лок.смета.и.Акт'!AV525:'1.Лок.смета.и.Акт'!AV596)</f>
        <v>0</v>
      </c>
      <c r="BH597">
        <f>SUMIF('1.Лок.смета.и.Акт'!CV525:'1.Лок.смета.и.Акт'!CV596,4,'1.Лок.смета.и.Акт'!AV525:'1.Лок.смета.и.Акт'!AV596)</f>
        <v>0</v>
      </c>
      <c r="BI597">
        <f>SUMIF('1.Лок.смета.и.Акт'!CV525:'1.Лок.смета.и.Акт'!CV596,1,'1.Лок.смета.и.Акт'!AW525:'1.Лок.смета.и.Акт'!AW596)</f>
        <v>0</v>
      </c>
      <c r="BJ597">
        <f>SUMIF('1.Лок.смета.и.Акт'!CV525:'1.Лок.смета.и.Акт'!CV596,2,'1.Лок.смета.и.Акт'!AW525:'1.Лок.смета.и.Акт'!AW596)</f>
        <v>0</v>
      </c>
      <c r="BK597">
        <f>SUMIF('1.Лок.смета.и.Акт'!CV525:'1.Лок.смета.и.Акт'!CV596,5,'1.Лок.смета.и.Акт'!AW525:'1.Лок.смета.и.Акт'!AW596)</f>
        <v>0</v>
      </c>
      <c r="BL597">
        <f>SUMIF('1.Лок.смета.и.Акт'!CV525:'1.Лок.смета.и.Акт'!CV596,4,'1.Лок.смета.и.Акт'!AW525:'1.Лок.смета.и.Акт'!AW596)</f>
        <v>0</v>
      </c>
      <c r="BM597">
        <f>SUMIF('1.Лок.смета.и.Акт'!CV525:'1.Лок.смета.и.Акт'!CV596,1,'1.Лок.смета.и.Акт'!AX525:'1.Лок.смета.и.Акт'!AX596)</f>
        <v>0</v>
      </c>
      <c r="BN597">
        <f>SUMIF('1.Лок.смета.и.Акт'!CV525:'1.Лок.смета.и.Акт'!CV596,2,'1.Лок.смета.и.Акт'!AX525:'1.Лок.смета.и.Акт'!AX596)</f>
        <v>0</v>
      </c>
      <c r="BO597">
        <f>SUMIF('1.Лок.смета.и.Акт'!CV525:'1.Лок.смета.и.Акт'!CV596,5,'1.Лок.смета.и.Акт'!AX525:'1.Лок.смета.и.Акт'!AX596)</f>
        <v>0</v>
      </c>
      <c r="BP597">
        <f>SUMIF('1.Лок.смета.и.Акт'!CV525:'1.Лок.смета.и.Акт'!CV596,4,'1.Лок.смета.и.Акт'!AX525:'1.Лок.смета.и.Акт'!AX596)</f>
        <v>0</v>
      </c>
    </row>
    <row r="694" spans="57:68" x14ac:dyDescent="0.2">
      <c r="BE694">
        <f>SUMIF('1.Лок.смета.и.Акт'!CV666:'1.Лок.смета.и.Акт'!CV693,1,'1.Лок.смета.и.Акт'!AV666:'1.Лок.смета.и.Акт'!AV693)</f>
        <v>0</v>
      </c>
      <c r="BF694">
        <f>SUMIF('1.Лок.смета.и.Акт'!CV666:'1.Лок.смета.и.Акт'!CV693,2,'1.Лок.смета.и.Акт'!AV666:'1.Лок.смета.и.Акт'!AV693)</f>
        <v>0</v>
      </c>
      <c r="BG694">
        <f>SUMIF('1.Лок.смета.и.Акт'!CV666:'1.Лок.смета.и.Акт'!CV693,5,'1.Лок.смета.и.Акт'!AV666:'1.Лок.смета.и.Акт'!AV693)</f>
        <v>0</v>
      </c>
      <c r="BH694">
        <f>SUMIF('1.Лок.смета.и.Акт'!CV666:'1.Лок.смета.и.Акт'!CV693,4,'1.Лок.смета.и.Акт'!AV666:'1.Лок.смета.и.Акт'!AV693)</f>
        <v>0</v>
      </c>
      <c r="BI694">
        <f>SUMIF('1.Лок.смета.и.Акт'!CV666:'1.Лок.смета.и.Акт'!CV693,1,'1.Лок.смета.и.Акт'!AW666:'1.Лок.смета.и.Акт'!AW693)</f>
        <v>0</v>
      </c>
      <c r="BJ694">
        <f>SUMIF('1.Лок.смета.и.Акт'!CV666:'1.Лок.смета.и.Акт'!CV693,2,'1.Лок.смета.и.Акт'!AW666:'1.Лок.смета.и.Акт'!AW693)</f>
        <v>0</v>
      </c>
      <c r="BK694">
        <f>SUMIF('1.Лок.смета.и.Акт'!CV666:'1.Лок.смета.и.Акт'!CV693,5,'1.Лок.смета.и.Акт'!AW666:'1.Лок.смета.и.Акт'!AW693)</f>
        <v>0</v>
      </c>
      <c r="BL694">
        <f>SUMIF('1.Лок.смета.и.Акт'!CV666:'1.Лок.смета.и.Акт'!CV693,4,'1.Лок.смета.и.Акт'!AW666:'1.Лок.смета.и.Акт'!AW693)</f>
        <v>0</v>
      </c>
      <c r="BM694">
        <f>SUMIF('1.Лок.смета.и.Акт'!CV666:'1.Лок.смета.и.Акт'!CV693,1,'1.Лок.смета.и.Акт'!AX666:'1.Лок.смета.и.Акт'!AX693)</f>
        <v>0</v>
      </c>
      <c r="BN694">
        <f>SUMIF('1.Лок.смета.и.Акт'!CV666:'1.Лок.смета.и.Акт'!CV693,2,'1.Лок.смета.и.Акт'!AX666:'1.Лок.смета.и.Акт'!AX693)</f>
        <v>0</v>
      </c>
      <c r="BO694">
        <f>SUMIF('1.Лок.смета.и.Акт'!CV666:'1.Лок.смета.и.Акт'!CV693,5,'1.Лок.смета.и.Акт'!AX666:'1.Лок.смета.и.Акт'!AX693)</f>
        <v>0</v>
      </c>
      <c r="BP694">
        <f>SUMIF('1.Лок.смета.и.Акт'!CV666:'1.Лок.смета.и.Акт'!CV693,4,'1.Лок.смета.и.Акт'!AX666:'1.Лок.смета.и.Акт'!AX693)</f>
        <v>0</v>
      </c>
    </row>
    <row r="761" spans="57:68" x14ac:dyDescent="0.2">
      <c r="BE761">
        <f>SUMIF('1.Лок.смета.и.Акт'!CV47:'1.Лок.смета.и.Акт'!CV760,1,'1.Лок.смета.и.Акт'!AV47:'1.Лок.смета.и.Акт'!AV760)</f>
        <v>0</v>
      </c>
      <c r="BF761">
        <f>SUMIF('1.Лок.смета.и.Акт'!CV47:'1.Лок.смета.и.Акт'!CV760,2,'1.Лок.смета.и.Акт'!AV47:'1.Лок.смета.и.Акт'!AV760)</f>
        <v>0</v>
      </c>
      <c r="BG761">
        <f>SUMIF('1.Лок.смета.и.Акт'!CV47:'1.Лок.смета.и.Акт'!CV760,5,'1.Лок.смета.и.Акт'!AV47:'1.Лок.смета.и.Акт'!AV760)</f>
        <v>0</v>
      </c>
      <c r="BH761">
        <f>SUMIF('1.Лок.смета.и.Акт'!CV47:'1.Лок.смета.и.Акт'!CV760,4,'1.Лок.смета.и.Акт'!AV47:'1.Лок.смета.и.Акт'!AV760)</f>
        <v>0</v>
      </c>
      <c r="BI761">
        <f>SUMIF('1.Лок.смета.и.Акт'!CV47:'1.Лок.смета.и.Акт'!CV760,1,'1.Лок.смета.и.Акт'!AW47:'1.Лок.смета.и.Акт'!AW760)</f>
        <v>0</v>
      </c>
      <c r="BJ761">
        <f>SUMIF('1.Лок.смета.и.Акт'!CV47:'1.Лок.смета.и.Акт'!CV760,2,'1.Лок.смета.и.Акт'!AW47:'1.Лок.смета.и.Акт'!AW760)</f>
        <v>0</v>
      </c>
      <c r="BK761">
        <f>SUMIF('1.Лок.смета.и.Акт'!CV47:'1.Лок.смета.и.Акт'!CV760,5,'1.Лок.смета.и.Акт'!AW47:'1.Лок.смета.и.Акт'!AW760)</f>
        <v>0</v>
      </c>
      <c r="BL761">
        <f>SUMIF('1.Лок.смета.и.Акт'!CV47:'1.Лок.смета.и.Акт'!CV760,4,'1.Лок.смета.и.Акт'!AW47:'1.Лок.смета.и.Акт'!AW760)</f>
        <v>0</v>
      </c>
      <c r="BM761">
        <f>SUMIF('1.Лок.смета.и.Акт'!CV47:'1.Лок.смета.и.Акт'!CV760,1,'1.Лок.смета.и.Акт'!AX47:'1.Лок.смета.и.Акт'!AX760)</f>
        <v>0</v>
      </c>
      <c r="BN761">
        <f>SUMIF('1.Лок.смета.и.Акт'!CV47:'1.Лок.смета.и.Акт'!CV760,2,'1.Лок.смета.и.Акт'!AX47:'1.Лок.смета.и.Акт'!AX760)</f>
        <v>0</v>
      </c>
      <c r="BO761">
        <f>SUMIF('1.Лок.смета.и.Акт'!CV47:'1.Лок.смета.и.Акт'!CV760,5,'1.Лок.смета.и.Акт'!AX47:'1.Лок.смета.и.Акт'!AX760)</f>
        <v>0</v>
      </c>
      <c r="BP761">
        <f>SUMIF('1.Лок.смета.и.Акт'!CV47:'1.Лок.смета.и.Акт'!CV760,4,'1.Лок.смета.и.Акт'!AX47:'1.Лок.смета.и.Акт'!AX760)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383"/>
  <sheetViews>
    <sheetView workbookViewId="0">
      <selection activeCell="A379" sqref="A379:AN379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26349</v>
      </c>
      <c r="M1">
        <v>59015436</v>
      </c>
      <c r="N1">
        <v>11</v>
      </c>
      <c r="O1">
        <v>11</v>
      </c>
      <c r="P1">
        <v>0</v>
      </c>
      <c r="Q1">
        <v>3</v>
      </c>
      <c r="IF1">
        <v>-1</v>
      </c>
    </row>
    <row r="2" spans="1:246" x14ac:dyDescent="0.2">
      <c r="IF2">
        <v>-1</v>
      </c>
      <c r="IK2" s="68" t="e">
        <f>#REF!</f>
        <v>#REF!</v>
      </c>
      <c r="IL2" t="s">
        <v>509</v>
      </c>
    </row>
    <row r="3" spans="1:246" x14ac:dyDescent="0.2">
      <c r="IF3">
        <v>-1</v>
      </c>
      <c r="IK3" s="68" t="e">
        <f>#REF!</f>
        <v>#REF!</v>
      </c>
      <c r="IL3" t="s">
        <v>510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>
        <v>1984</v>
      </c>
      <c r="Q4" s="1" t="s">
        <v>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  <c r="BH4" t="s">
        <v>6</v>
      </c>
      <c r="BI4" t="s">
        <v>6</v>
      </c>
      <c r="BJ4" t="s">
        <v>6</v>
      </c>
      <c r="BK4" t="s">
        <v>6</v>
      </c>
      <c r="BL4" t="s">
        <v>6</v>
      </c>
      <c r="IF4">
        <v>-1</v>
      </c>
    </row>
    <row r="5" spans="1:246" x14ac:dyDescent="0.2">
      <c r="IF5">
        <v>-1</v>
      </c>
      <c r="IK5">
        <v>5</v>
      </c>
      <c r="IL5" t="s">
        <v>341</v>
      </c>
    </row>
    <row r="6" spans="1:246" x14ac:dyDescent="0.2">
      <c r="IF6">
        <v>-1</v>
      </c>
      <c r="IK6">
        <v>50</v>
      </c>
      <c r="IL6" t="s">
        <v>330</v>
      </c>
    </row>
    <row r="7" spans="1:246" x14ac:dyDescent="0.2">
      <c r="IF7">
        <v>-1</v>
      </c>
      <c r="IK7">
        <v>1</v>
      </c>
      <c r="IL7" t="s">
        <v>508</v>
      </c>
    </row>
    <row r="8" spans="1:246" x14ac:dyDescent="0.2">
      <c r="IF8">
        <v>-1</v>
      </c>
      <c r="IK8" t="e">
        <f>IF((Source!AR294&lt;&gt;'1.Лок.смета.и.Акт'!P761),0,1)</f>
        <v>#REF!</v>
      </c>
      <c r="IL8" t="s">
        <v>429</v>
      </c>
    </row>
    <row r="9" spans="1:246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7</v>
      </c>
      <c r="H9" s="1" t="s">
        <v>6</v>
      </c>
      <c r="I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P9" s="1">
        <v>1984</v>
      </c>
      <c r="Q9" s="1" t="s">
        <v>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BH9" t="s">
        <v>6</v>
      </c>
      <c r="BI9" t="s">
        <v>6</v>
      </c>
      <c r="BJ9" t="s">
        <v>6</v>
      </c>
      <c r="BK9" t="s">
        <v>6</v>
      </c>
      <c r="BL9" t="s">
        <v>6</v>
      </c>
      <c r="IF9">
        <v>-1</v>
      </c>
      <c r="IK9" s="10" t="s">
        <v>331</v>
      </c>
      <c r="IL9" t="s">
        <v>332</v>
      </c>
    </row>
    <row r="10" spans="1:246" x14ac:dyDescent="0.2">
      <c r="IF10">
        <v>-1</v>
      </c>
      <c r="IK10">
        <v>1</v>
      </c>
      <c r="IL10" t="s">
        <v>327</v>
      </c>
    </row>
    <row r="11" spans="1:246" x14ac:dyDescent="0.2">
      <c r="IF11">
        <v>-1</v>
      </c>
      <c r="IK11" t="s">
        <v>328</v>
      </c>
      <c r="IL11" t="s">
        <v>329</v>
      </c>
    </row>
    <row r="12" spans="1:246" x14ac:dyDescent="0.2">
      <c r="A12" s="1">
        <v>1</v>
      </c>
      <c r="B12" s="1">
        <v>378</v>
      </c>
      <c r="C12" s="1">
        <v>1</v>
      </c>
      <c r="D12" s="1">
        <f>ROW(A324)</f>
        <v>324</v>
      </c>
      <c r="E12" s="1">
        <v>0</v>
      </c>
      <c r="F12" s="1" t="s">
        <v>8</v>
      </c>
      <c r="G12" s="1" t="s">
        <v>5</v>
      </c>
      <c r="H12" s="1" t="s">
        <v>6</v>
      </c>
      <c r="I12" s="1">
        <v>0</v>
      </c>
      <c r="J12" s="1" t="s">
        <v>9</v>
      </c>
      <c r="K12" s="1">
        <v>0</v>
      </c>
      <c r="L12" s="1">
        <v>0</v>
      </c>
      <c r="M12" s="1">
        <v>131083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2</v>
      </c>
      <c r="BC12" s="1"/>
      <c r="BD12" s="1"/>
      <c r="BE12" s="1"/>
      <c r="BF12" s="1"/>
      <c r="BG12" s="1"/>
      <c r="BH12" s="1" t="s">
        <v>10</v>
      </c>
      <c r="BI12" s="1" t="s">
        <v>11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12</v>
      </c>
      <c r="BZ12" s="1" t="s">
        <v>13</v>
      </c>
      <c r="CA12" s="1" t="s">
        <v>14</v>
      </c>
      <c r="CB12" s="1" t="s">
        <v>14</v>
      </c>
      <c r="CC12" s="1" t="s">
        <v>14</v>
      </c>
      <c r="CD12" s="1" t="s">
        <v>14</v>
      </c>
      <c r="CE12" s="1" t="s">
        <v>15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326</v>
      </c>
      <c r="CR12" s="1" t="s">
        <v>16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45" x14ac:dyDescent="0.2">
      <c r="IF17">
        <v>-1</v>
      </c>
    </row>
    <row r="18" spans="1:245" x14ac:dyDescent="0.2">
      <c r="A18" s="2">
        <v>52</v>
      </c>
      <c r="B18" s="2">
        <f t="shared" ref="B18:G18" si="0">B324</f>
        <v>378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5.12.2.3 Система естественной вентиляции (Лип. 12) Р</v>
      </c>
      <c r="G18" s="2" t="str">
        <f t="shared" si="0"/>
        <v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v>
      </c>
      <c r="H18" s="2"/>
      <c r="I18" s="2"/>
      <c r="J18" s="2"/>
      <c r="K18" s="2"/>
      <c r="L18" s="2"/>
      <c r="M18" s="2"/>
      <c r="N18" s="2"/>
      <c r="O18" s="2" t="e">
        <f t="shared" ref="O18:AT18" si="1">O324</f>
        <v>#REF!</v>
      </c>
      <c r="P18" s="2" t="e">
        <f t="shared" si="1"/>
        <v>#REF!</v>
      </c>
      <c r="Q18" s="2" t="e">
        <f t="shared" si="1"/>
        <v>#REF!</v>
      </c>
      <c r="R18" s="2" t="e">
        <f t="shared" si="1"/>
        <v>#REF!</v>
      </c>
      <c r="S18" s="2" t="e">
        <f t="shared" si="1"/>
        <v>#REF!</v>
      </c>
      <c r="T18" s="2" t="e">
        <f t="shared" si="1"/>
        <v>#REF!</v>
      </c>
      <c r="U18" s="2" t="e">
        <f t="shared" si="1"/>
        <v>#REF!</v>
      </c>
      <c r="V18" s="2" t="e">
        <f t="shared" si="1"/>
        <v>#REF!</v>
      </c>
      <c r="W18" s="2" t="e">
        <f t="shared" si="1"/>
        <v>#REF!</v>
      </c>
      <c r="X18" s="2" t="e">
        <f t="shared" si="1"/>
        <v>#REF!</v>
      </c>
      <c r="Y18" s="2" t="e">
        <f t="shared" si="1"/>
        <v>#REF!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 t="e">
        <f t="shared" si="1"/>
        <v>#REF!</v>
      </c>
      <c r="AQ18" s="2">
        <f t="shared" si="1"/>
        <v>0</v>
      </c>
      <c r="AR18" s="2" t="e">
        <f t="shared" si="1"/>
        <v>#REF!</v>
      </c>
      <c r="AS18" s="2" t="e">
        <f t="shared" si="1"/>
        <v>#REF!</v>
      </c>
      <c r="AT18" s="2">
        <f t="shared" si="1"/>
        <v>0</v>
      </c>
      <c r="AU18" s="2">
        <f t="shared" ref="AU18:BZ18" si="2">AU324</f>
        <v>0</v>
      </c>
      <c r="AV18" s="2" t="e">
        <f t="shared" si="2"/>
        <v>#REF!</v>
      </c>
      <c r="AW18" s="2" t="e">
        <f t="shared" si="2"/>
        <v>#REF!</v>
      </c>
      <c r="AX18" s="2">
        <f t="shared" si="2"/>
        <v>0</v>
      </c>
      <c r="AY18" s="2" t="e">
        <f t="shared" si="2"/>
        <v>#REF!</v>
      </c>
      <c r="AZ18" s="2" t="e">
        <f t="shared" si="2"/>
        <v>#REF!</v>
      </c>
      <c r="BA18" s="2" t="e">
        <f t="shared" si="2"/>
        <v>#REF!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CA324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DG324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EM324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FS324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  <c r="IF18">
        <v>-1</v>
      </c>
    </row>
    <row r="19" spans="1:245" x14ac:dyDescent="0.2">
      <c r="IF19">
        <v>-1</v>
      </c>
    </row>
    <row r="20" spans="1:24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17</v>
      </c>
      <c r="G20" s="1" t="s">
        <v>18</v>
      </c>
      <c r="H20" s="1" t="s">
        <v>6</v>
      </c>
      <c r="I20" s="1">
        <v>0</v>
      </c>
      <c r="J20" s="1" t="s">
        <v>6</v>
      </c>
      <c r="K20" s="1">
        <v>-1</v>
      </c>
      <c r="L20" s="1" t="s">
        <v>17</v>
      </c>
      <c r="M20" s="1" t="s">
        <v>6</v>
      </c>
      <c r="N20" s="1"/>
      <c r="O20" s="1"/>
      <c r="P20" s="1"/>
      <c r="Q20" s="1"/>
      <c r="R20" s="1"/>
      <c r="S20" s="1">
        <v>0</v>
      </c>
      <c r="T20" s="1"/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45" x14ac:dyDescent="0.2">
      <c r="IF21">
        <v>-1</v>
      </c>
    </row>
    <row r="22" spans="1:245" x14ac:dyDescent="0.2">
      <c r="A22" s="2">
        <v>52</v>
      </c>
      <c r="B22" s="2">
        <f t="shared" ref="B22:G22" si="7">B294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5.12.2.3</v>
      </c>
      <c r="G22" s="2" t="str">
        <f t="shared" si="7"/>
        <v>Система естественной вентиляции</v>
      </c>
      <c r="H22" s="2"/>
      <c r="I22" s="2"/>
      <c r="J22" s="2"/>
      <c r="K22" s="2"/>
      <c r="L22" s="2"/>
      <c r="M22" s="2"/>
      <c r="N22" s="2"/>
      <c r="O22" s="2" t="e">
        <f t="shared" ref="O22:AT22" si="8">O294</f>
        <v>#REF!</v>
      </c>
      <c r="P22" s="2" t="e">
        <f t="shared" si="8"/>
        <v>#REF!</v>
      </c>
      <c r="Q22" s="2" t="e">
        <f t="shared" si="8"/>
        <v>#REF!</v>
      </c>
      <c r="R22" s="2" t="e">
        <f t="shared" si="8"/>
        <v>#REF!</v>
      </c>
      <c r="S22" s="2" t="e">
        <f t="shared" si="8"/>
        <v>#REF!</v>
      </c>
      <c r="T22" s="2" t="e">
        <f t="shared" si="8"/>
        <v>#REF!</v>
      </c>
      <c r="U22" s="2" t="e">
        <f t="shared" si="8"/>
        <v>#REF!</v>
      </c>
      <c r="V22" s="2" t="e">
        <f t="shared" si="8"/>
        <v>#REF!</v>
      </c>
      <c r="W22" s="2" t="e">
        <f t="shared" si="8"/>
        <v>#REF!</v>
      </c>
      <c r="X22" s="2" t="e">
        <f t="shared" si="8"/>
        <v>#REF!</v>
      </c>
      <c r="Y22" s="2" t="e">
        <f t="shared" si="8"/>
        <v>#REF!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 t="e">
        <f t="shared" si="8"/>
        <v>#REF!</v>
      </c>
      <c r="AQ22" s="2">
        <f t="shared" si="8"/>
        <v>0</v>
      </c>
      <c r="AR22" s="2" t="e">
        <f t="shared" si="8"/>
        <v>#REF!</v>
      </c>
      <c r="AS22" s="2" t="e">
        <f t="shared" si="8"/>
        <v>#REF!</v>
      </c>
      <c r="AT22" s="2">
        <f t="shared" si="8"/>
        <v>0</v>
      </c>
      <c r="AU22" s="2">
        <f t="shared" ref="AU22:BZ22" si="9">AU294</f>
        <v>0</v>
      </c>
      <c r="AV22" s="2" t="e">
        <f t="shared" si="9"/>
        <v>#REF!</v>
      </c>
      <c r="AW22" s="2" t="e">
        <f t="shared" si="9"/>
        <v>#REF!</v>
      </c>
      <c r="AX22" s="2">
        <f t="shared" si="9"/>
        <v>0</v>
      </c>
      <c r="AY22" s="2" t="e">
        <f t="shared" si="9"/>
        <v>#REF!</v>
      </c>
      <c r="AZ22" s="2" t="e">
        <f t="shared" si="9"/>
        <v>#REF!</v>
      </c>
      <c r="BA22" s="2" t="e">
        <f t="shared" si="9"/>
        <v>#REF!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CA294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DG294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EM294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FS294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  <c r="IF22">
        <v>-1</v>
      </c>
    </row>
    <row r="23" spans="1:245" x14ac:dyDescent="0.2">
      <c r="IF23">
        <v>-1</v>
      </c>
    </row>
    <row r="24" spans="1:245" x14ac:dyDescent="0.2">
      <c r="A24" s="1">
        <v>4</v>
      </c>
      <c r="B24" s="1">
        <v>1</v>
      </c>
      <c r="C24" s="1"/>
      <c r="D24" s="1">
        <f>ROW(A44)</f>
        <v>44</v>
      </c>
      <c r="E24" s="1"/>
      <c r="F24" s="1" t="s">
        <v>6</v>
      </c>
      <c r="G24" s="1" t="s">
        <v>19</v>
      </c>
      <c r="H24" s="1" t="s">
        <v>6</v>
      </c>
      <c r="I24" s="1">
        <v>0</v>
      </c>
      <c r="J24" s="1"/>
      <c r="K24" s="1">
        <v>-1</v>
      </c>
      <c r="L24" s="1"/>
      <c r="M24" s="1" t="s">
        <v>6</v>
      </c>
      <c r="N24" s="1"/>
      <c r="O24" s="1"/>
      <c r="P24" s="1"/>
      <c r="Q24" s="1"/>
      <c r="R24" s="1"/>
      <c r="S24" s="1">
        <v>0</v>
      </c>
      <c r="T24" s="1"/>
      <c r="U24" s="1" t="s">
        <v>6</v>
      </c>
      <c r="V24" s="1">
        <v>0</v>
      </c>
      <c r="W24" s="1"/>
      <c r="X24" s="1"/>
      <c r="Y24" s="1"/>
      <c r="Z24" s="1"/>
      <c r="AA24" s="1"/>
      <c r="AB24" s="1" t="s">
        <v>6</v>
      </c>
      <c r="AC24" s="1" t="s">
        <v>6</v>
      </c>
      <c r="AD24" s="1" t="s">
        <v>6</v>
      </c>
      <c r="AE24" s="1" t="s">
        <v>6</v>
      </c>
      <c r="AF24" s="1" t="s">
        <v>6</v>
      </c>
      <c r="AG24" s="1" t="s">
        <v>6</v>
      </c>
      <c r="AH24" s="1"/>
      <c r="AI24" s="1"/>
      <c r="AJ24" s="1"/>
      <c r="AK24" s="1"/>
      <c r="AL24" s="1"/>
      <c r="AM24" s="1"/>
      <c r="AN24" s="1"/>
      <c r="AO24" s="1"/>
      <c r="AP24" s="1" t="s">
        <v>6</v>
      </c>
      <c r="AQ24" s="1" t="s">
        <v>6</v>
      </c>
      <c r="AR24" s="1" t="s">
        <v>6</v>
      </c>
      <c r="AS24" s="1"/>
      <c r="AT24" s="1"/>
      <c r="AU24" s="1"/>
      <c r="AV24" s="1"/>
      <c r="AW24" s="1"/>
      <c r="AX24" s="1"/>
      <c r="AY24" s="1"/>
      <c r="AZ24" s="1" t="s">
        <v>6</v>
      </c>
      <c r="BA24" s="1"/>
      <c r="BB24" s="1" t="s">
        <v>6</v>
      </c>
      <c r="BC24" s="1" t="s">
        <v>6</v>
      </c>
      <c r="BD24" s="1" t="s">
        <v>6</v>
      </c>
      <c r="BE24" s="1" t="s">
        <v>6</v>
      </c>
      <c r="BF24" s="1" t="s">
        <v>6</v>
      </c>
      <c r="BG24" s="1" t="s">
        <v>6</v>
      </c>
      <c r="BH24" s="1" t="s">
        <v>6</v>
      </c>
      <c r="BI24" s="1" t="s">
        <v>6</v>
      </c>
      <c r="BJ24" s="1" t="s">
        <v>6</v>
      </c>
      <c r="BK24" s="1" t="s">
        <v>6</v>
      </c>
      <c r="BL24" s="1" t="s">
        <v>6</v>
      </c>
      <c r="BM24" s="1" t="s">
        <v>6</v>
      </c>
      <c r="BN24" s="1" t="s">
        <v>6</v>
      </c>
      <c r="BO24" s="1" t="s">
        <v>6</v>
      </c>
      <c r="BP24" s="1" t="s">
        <v>6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  <c r="IF24">
        <v>-1</v>
      </c>
    </row>
    <row r="25" spans="1:245" x14ac:dyDescent="0.2">
      <c r="IF25">
        <v>-1</v>
      </c>
    </row>
    <row r="26" spans="1:245" x14ac:dyDescent="0.2">
      <c r="A26" s="2">
        <v>52</v>
      </c>
      <c r="B26" s="2">
        <f t="shared" ref="B26:G26" si="14">B44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/>
      </c>
      <c r="G26" s="2" t="str">
        <f t="shared" si="14"/>
        <v>Секция 1</v>
      </c>
      <c r="H26" s="2"/>
      <c r="I26" s="2"/>
      <c r="J26" s="2"/>
      <c r="K26" s="2"/>
      <c r="L26" s="2"/>
      <c r="M26" s="2"/>
      <c r="N26" s="2"/>
      <c r="O26" s="2" t="e">
        <f t="shared" ref="O26:AT26" si="15">O44</f>
        <v>#REF!</v>
      </c>
      <c r="P26" s="2" t="e">
        <f t="shared" si="15"/>
        <v>#REF!</v>
      </c>
      <c r="Q26" s="2" t="e">
        <f t="shared" si="15"/>
        <v>#REF!</v>
      </c>
      <c r="R26" s="2" t="e">
        <f t="shared" si="15"/>
        <v>#REF!</v>
      </c>
      <c r="S26" s="2" t="e">
        <f t="shared" si="15"/>
        <v>#REF!</v>
      </c>
      <c r="T26" s="2" t="e">
        <f t="shared" si="15"/>
        <v>#REF!</v>
      </c>
      <c r="U26" s="2" t="e">
        <f t="shared" si="15"/>
        <v>#REF!</v>
      </c>
      <c r="V26" s="2" t="e">
        <f t="shared" si="15"/>
        <v>#REF!</v>
      </c>
      <c r="W26" s="2" t="e">
        <f t="shared" si="15"/>
        <v>#REF!</v>
      </c>
      <c r="X26" s="2" t="e">
        <f t="shared" si="15"/>
        <v>#REF!</v>
      </c>
      <c r="Y26" s="2" t="e">
        <f t="shared" si="15"/>
        <v>#REF!</v>
      </c>
      <c r="Z26" s="2">
        <f t="shared" si="15"/>
        <v>0</v>
      </c>
      <c r="AA26" s="2">
        <f t="shared" si="15"/>
        <v>0</v>
      </c>
      <c r="AB26" s="2" t="e">
        <f t="shared" si="15"/>
        <v>#REF!</v>
      </c>
      <c r="AC26" s="2" t="e">
        <f t="shared" si="15"/>
        <v>#REF!</v>
      </c>
      <c r="AD26" s="2" t="e">
        <f t="shared" si="15"/>
        <v>#REF!</v>
      </c>
      <c r="AE26" s="2" t="e">
        <f t="shared" si="15"/>
        <v>#REF!</v>
      </c>
      <c r="AF26" s="2" t="e">
        <f t="shared" si="15"/>
        <v>#REF!</v>
      </c>
      <c r="AG26" s="2" t="e">
        <f t="shared" si="15"/>
        <v>#REF!</v>
      </c>
      <c r="AH26" s="2" t="e">
        <f t="shared" si="15"/>
        <v>#REF!</v>
      </c>
      <c r="AI26" s="2" t="e">
        <f t="shared" si="15"/>
        <v>#REF!</v>
      </c>
      <c r="AJ26" s="2" t="e">
        <f t="shared" si="15"/>
        <v>#REF!</v>
      </c>
      <c r="AK26" s="2" t="e">
        <f t="shared" si="15"/>
        <v>#REF!</v>
      </c>
      <c r="AL26" s="2" t="e">
        <f t="shared" si="15"/>
        <v>#REF!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 t="e">
        <f t="shared" si="15"/>
        <v>#REF!</v>
      </c>
      <c r="AQ26" s="2">
        <f t="shared" si="15"/>
        <v>0</v>
      </c>
      <c r="AR26" s="2" t="e">
        <f t="shared" si="15"/>
        <v>#REF!</v>
      </c>
      <c r="AS26" s="2" t="e">
        <f t="shared" si="15"/>
        <v>#REF!</v>
      </c>
      <c r="AT26" s="2">
        <f t="shared" si="15"/>
        <v>0</v>
      </c>
      <c r="AU26" s="2">
        <f t="shared" ref="AU26:BZ26" si="16">AU44</f>
        <v>0</v>
      </c>
      <c r="AV26" s="2" t="e">
        <f t="shared" si="16"/>
        <v>#REF!</v>
      </c>
      <c r="AW26" s="2" t="e">
        <f t="shared" si="16"/>
        <v>#REF!</v>
      </c>
      <c r="AX26" s="2">
        <f t="shared" si="16"/>
        <v>0</v>
      </c>
      <c r="AY26" s="2" t="e">
        <f t="shared" si="16"/>
        <v>#REF!</v>
      </c>
      <c r="AZ26" s="2" t="e">
        <f t="shared" si="16"/>
        <v>#REF!</v>
      </c>
      <c r="BA26" s="2" t="e">
        <f t="shared" si="16"/>
        <v>#REF!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 t="e">
        <f t="shared" si="16"/>
        <v>#REF!</v>
      </c>
      <c r="BZ26" s="2">
        <f t="shared" si="16"/>
        <v>0</v>
      </c>
      <c r="CA26" s="2" t="e">
        <f t="shared" ref="CA26:DF26" si="17">CA44</f>
        <v>#REF!</v>
      </c>
      <c r="CB26" s="2" t="e">
        <f t="shared" si="17"/>
        <v>#REF!</v>
      </c>
      <c r="CC26" s="2">
        <f t="shared" si="17"/>
        <v>0</v>
      </c>
      <c r="CD26" s="2">
        <f t="shared" si="17"/>
        <v>0</v>
      </c>
      <c r="CE26" s="2" t="e">
        <f t="shared" si="17"/>
        <v>#REF!</v>
      </c>
      <c r="CF26" s="2" t="e">
        <f t="shared" si="17"/>
        <v>#REF!</v>
      </c>
      <c r="CG26" s="2">
        <f t="shared" si="17"/>
        <v>0</v>
      </c>
      <c r="CH26" s="2" t="e">
        <f t="shared" si="17"/>
        <v>#REF!</v>
      </c>
      <c r="CI26" s="2" t="e">
        <f t="shared" si="17"/>
        <v>#REF!</v>
      </c>
      <c r="CJ26" s="2" t="e">
        <f t="shared" si="17"/>
        <v>#REF!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DG44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EM44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FS44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  <c r="IF26">
        <v>-1</v>
      </c>
    </row>
    <row r="27" spans="1:245" x14ac:dyDescent="0.2">
      <c r="IF27">
        <v>-1</v>
      </c>
    </row>
    <row r="28" spans="1:245" x14ac:dyDescent="0.2">
      <c r="A28">
        <v>17</v>
      </c>
      <c r="B28">
        <v>1</v>
      </c>
      <c r="C28">
        <f>ROW(SmtRes!A8)</f>
        <v>8</v>
      </c>
      <c r="D28">
        <f>ROW(EtalonRes!A7)</f>
        <v>7</v>
      </c>
      <c r="E28" t="s">
        <v>20</v>
      </c>
      <c r="F28" t="s">
        <v>21</v>
      </c>
      <c r="G28" t="s">
        <v>22</v>
      </c>
      <c r="H28" t="s">
        <v>23</v>
      </c>
      <c r="I28">
        <f>'1.Лок.смета.и.Акт'!E50</f>
        <v>35</v>
      </c>
      <c r="J28">
        <v>0</v>
      </c>
      <c r="K28">
        <v>35</v>
      </c>
      <c r="O28">
        <f t="shared" ref="O28:O42" si="21">ROUND(CP28,2)</f>
        <v>46960.9</v>
      </c>
      <c r="P28">
        <f t="shared" ref="P28:P42" si="22">ROUND(CQ28*I28,2)</f>
        <v>647.27</v>
      </c>
      <c r="Q28">
        <f t="shared" ref="Q28:Q42" si="23">ROUND(CR28*I28,2)</f>
        <v>3225.5</v>
      </c>
      <c r="R28">
        <f t="shared" ref="R28:R42" si="24">ROUND(CS28*I28,2)</f>
        <v>736.25</v>
      </c>
      <c r="S28">
        <f t="shared" ref="S28:S42" si="25">ROUND(CT28*I28,2)</f>
        <v>43088.13</v>
      </c>
      <c r="T28">
        <f t="shared" ref="T28:T42" si="26">ROUND(CU28*I28,2)</f>
        <v>0</v>
      </c>
      <c r="U28">
        <f t="shared" ref="U28:U42" si="27">ROUND(CV28*I28,7)</f>
        <v>134.13749999999999</v>
      </c>
      <c r="V28">
        <f t="shared" ref="V28:V42" si="28">ROUND(CW28*I28,7)</f>
        <v>1.8374999999999999</v>
      </c>
      <c r="W28">
        <f t="shared" ref="W28:W42" si="29">ROUND(CX28*I28,2)</f>
        <v>0</v>
      </c>
      <c r="X28">
        <f t="shared" ref="X28:X42" si="30">ROUND(CY28,2)</f>
        <v>53027.5</v>
      </c>
      <c r="Y28">
        <f t="shared" ref="Y28:Y42" si="31">ROUND(CZ28,2)</f>
        <v>31553.55</v>
      </c>
      <c r="AA28">
        <v>74674256</v>
      </c>
      <c r="AB28">
        <f t="shared" ref="AB28:AB42" si="32">ROUND((AC28+AD28+AF28),2)</f>
        <v>45.85</v>
      </c>
      <c r="AC28">
        <f t="shared" ref="AC28:AC42" si="33">ROUND((ES28),2)</f>
        <v>2.0299999999999998</v>
      </c>
      <c r="AD28">
        <f>ROUND(((((ET28*ROUND(1.05,7)))-((EU28*ROUND(1.05,7))))+AE28),2)</f>
        <v>6.95</v>
      </c>
      <c r="AE28">
        <f>ROUND(((EU28*ROUND(1.05,7))),2)</f>
        <v>0.63</v>
      </c>
      <c r="AF28">
        <f>ROUND(((EV28*ROUND(1.05,7))),2)</f>
        <v>36.869999999999997</v>
      </c>
      <c r="AG28">
        <f t="shared" ref="AG28:AG42" si="34">ROUND((AP28),2)</f>
        <v>0</v>
      </c>
      <c r="AH28">
        <f>((EW28*ROUND(1.05,7)))</f>
        <v>3.8325</v>
      </c>
      <c r="AI28">
        <f>((EX28*ROUND(1.05,7)))</f>
        <v>5.2500000000000005E-2</v>
      </c>
      <c r="AJ28">
        <f t="shared" ref="AJ28:AJ42" si="35">(AS28)</f>
        <v>0</v>
      </c>
      <c r="AK28">
        <f>AL28+AM28+AO28</f>
        <v>43.76</v>
      </c>
      <c r="AL28" s="68">
        <f>'1.Лок.смета.и.Акт'!F54</f>
        <v>2.0299999999999998</v>
      </c>
      <c r="AM28" s="68">
        <f>'1.Лок.смета.и.Акт'!F52</f>
        <v>6.62</v>
      </c>
      <c r="AN28" s="68">
        <f>'1.Лок.смета.и.Акт'!F53</f>
        <v>0.6</v>
      </c>
      <c r="AO28" s="68">
        <f>'1.Лок.смета.и.Акт'!F51</f>
        <v>35.11</v>
      </c>
      <c r="AP28">
        <v>0</v>
      </c>
      <c r="AQ28">
        <f>'1.Лок.смета.и.Акт'!E57</f>
        <v>3.65</v>
      </c>
      <c r="AR28">
        <v>0.05</v>
      </c>
      <c r="AS28">
        <v>0</v>
      </c>
      <c r="AT28">
        <v>121</v>
      </c>
      <c r="AU28">
        <v>72</v>
      </c>
      <c r="AV28">
        <v>1</v>
      </c>
      <c r="AW28">
        <v>1</v>
      </c>
      <c r="AZ28">
        <v>1</v>
      </c>
      <c r="BA28">
        <f>'1.Лок.смета.и.Акт'!J51</f>
        <v>33.39</v>
      </c>
      <c r="BB28">
        <f>'1.Лок.смета.и.Акт'!J52</f>
        <v>13.26</v>
      </c>
      <c r="BC28">
        <f>'1.Лок.смета.и.Акт'!J54</f>
        <v>9.11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24</v>
      </c>
      <c r="BM28">
        <v>20001</v>
      </c>
      <c r="BN28">
        <v>0</v>
      </c>
      <c r="BO28" t="s">
        <v>6</v>
      </c>
      <c r="BP28">
        <v>0</v>
      </c>
      <c r="BQ28">
        <v>22</v>
      </c>
      <c r="BR28">
        <v>0</v>
      </c>
      <c r="BS28">
        <f>'1.Лок.смета.и.Акт'!J53</f>
        <v>33.39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121</v>
      </c>
      <c r="CA28">
        <v>72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25</v>
      </c>
      <c r="CO28">
        <v>0</v>
      </c>
      <c r="CP28">
        <f t="shared" ref="CP28:CP42" si="36">(P28+Q28+S28)</f>
        <v>46960.899999999994</v>
      </c>
      <c r="CQ28">
        <f>AC28*BC28</f>
        <v>18.493299999999998</v>
      </c>
      <c r="CR28">
        <f>AD28*BB28</f>
        <v>92.156999999999996</v>
      </c>
      <c r="CS28">
        <f t="shared" ref="CS28:CS42" si="37">AE28*BS28</f>
        <v>21.035700000000002</v>
      </c>
      <c r="CT28">
        <f t="shared" ref="CT28:CT42" si="38">AF28*BA28</f>
        <v>1231.0892999999999</v>
      </c>
      <c r="CU28">
        <f t="shared" ref="CU28:CU42" si="39">AG28</f>
        <v>0</v>
      </c>
      <c r="CV28">
        <f t="shared" ref="CV28:CV42" si="40">AH28</f>
        <v>3.8325</v>
      </c>
      <c r="CW28">
        <f t="shared" ref="CW28:CW42" si="41">AI28</f>
        <v>5.2500000000000005E-2</v>
      </c>
      <c r="CX28">
        <f t="shared" ref="CX28:CX42" si="42">AJ28</f>
        <v>0</v>
      </c>
      <c r="CY28">
        <f t="shared" ref="CY28:CY42" si="43">(((S28+R28)*AT28)/100)</f>
        <v>53027.499799999998</v>
      </c>
      <c r="CZ28">
        <f t="shared" ref="CZ28:CZ42" si="44">(((S28+R28)*AU28)/100)</f>
        <v>31553.553599999999</v>
      </c>
      <c r="DB28">
        <v>1</v>
      </c>
      <c r="DC28" t="s">
        <v>6</v>
      </c>
      <c r="DD28" t="s">
        <v>6</v>
      </c>
      <c r="DE28" t="s">
        <v>26</v>
      </c>
      <c r="DF28" t="s">
        <v>26</v>
      </c>
      <c r="DG28" t="s">
        <v>26</v>
      </c>
      <c r="DH28" t="s">
        <v>6</v>
      </c>
      <c r="DI28" t="s">
        <v>26</v>
      </c>
      <c r="DJ28" t="s">
        <v>26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23</v>
      </c>
      <c r="DW28" t="str">
        <f>'1.Лок.смета.и.Акт'!D50</f>
        <v>ШТ</v>
      </c>
      <c r="DX28">
        <v>1</v>
      </c>
      <c r="DZ28" t="s">
        <v>6</v>
      </c>
      <c r="EA28" t="s">
        <v>6</v>
      </c>
      <c r="EB28" t="s">
        <v>6</v>
      </c>
      <c r="EC28" t="s">
        <v>6</v>
      </c>
      <c r="EE28">
        <v>61529847</v>
      </c>
      <c r="EF28">
        <v>22</v>
      </c>
      <c r="EG28" t="s">
        <v>27</v>
      </c>
      <c r="EH28">
        <v>16</v>
      </c>
      <c r="EI28" t="s">
        <v>28</v>
      </c>
      <c r="EJ28">
        <v>1</v>
      </c>
      <c r="EK28">
        <v>20001</v>
      </c>
      <c r="EL28" t="s">
        <v>29</v>
      </c>
      <c r="EM28" t="s">
        <v>30</v>
      </c>
      <c r="EO28" t="s">
        <v>31</v>
      </c>
      <c r="EQ28">
        <v>0</v>
      </c>
      <c r="ER28">
        <f>ES28+ET28+EV28</f>
        <v>43.76</v>
      </c>
      <c r="ES28" s="68">
        <f>'1.Лок.смета.и.Акт'!F54</f>
        <v>2.0299999999999998</v>
      </c>
      <c r="ET28" s="68">
        <f>'1.Лок.смета.и.Акт'!F52</f>
        <v>6.62</v>
      </c>
      <c r="EU28" s="68">
        <f>'1.Лок.смета.и.Акт'!F53</f>
        <v>0.6</v>
      </c>
      <c r="EV28" s="68">
        <f>'1.Лок.смета.и.Акт'!F51</f>
        <v>35.11</v>
      </c>
      <c r="EW28">
        <f>'1.Лок.смета.и.Акт'!E57</f>
        <v>3.65</v>
      </c>
      <c r="EX28">
        <v>0.05</v>
      </c>
      <c r="EY28">
        <v>0</v>
      </c>
      <c r="FQ28">
        <v>0</v>
      </c>
      <c r="FR28">
        <f t="shared" ref="FR28:FR42" si="45">ROUND(IF(BI28=3,GM28,0),2)</f>
        <v>0</v>
      </c>
      <c r="FS28">
        <v>0</v>
      </c>
      <c r="FX28">
        <v>121</v>
      </c>
      <c r="FY28">
        <v>72</v>
      </c>
      <c r="GA28" t="s">
        <v>6</v>
      </c>
      <c r="GD28">
        <v>1</v>
      </c>
      <c r="GF28">
        <v>-2090890730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ref="GL28:GL42" si="46">ROUND(IF(AND(BH28=3,BI28=3,FS28&lt;&gt;0),P28,0),2)</f>
        <v>0</v>
      </c>
      <c r="GM28">
        <f t="shared" ref="GM28:GM42" si="47">ROUND(O28+X28+Y28,2)+GX28</f>
        <v>131541.95000000001</v>
      </c>
      <c r="GN28">
        <f t="shared" ref="GN28:GN42" si="48">IF(OR(BI28=0,BI28=1),GM28-GX28,0)</f>
        <v>131541.95000000001</v>
      </c>
      <c r="GO28">
        <f t="shared" ref="GO28:GO42" si="49">IF(BI28=2,GM28-GX28,0)</f>
        <v>0</v>
      </c>
      <c r="GP28">
        <f t="shared" ref="GP28:GP42" si="50">IF(BI28=4,GM28-GX28,0)</f>
        <v>0</v>
      </c>
      <c r="GR28">
        <v>0</v>
      </c>
      <c r="GS28">
        <v>3</v>
      </c>
      <c r="GT28">
        <v>0</v>
      </c>
      <c r="GU28" t="s">
        <v>6</v>
      </c>
      <c r="GV28">
        <f t="shared" ref="GV28:GV42" si="51">ROUND((GT28),2)</f>
        <v>0</v>
      </c>
      <c r="GW28">
        <v>1</v>
      </c>
      <c r="GX28">
        <f t="shared" ref="GX28:GX42" si="52">ROUND(HC28*I28,2)</f>
        <v>0</v>
      </c>
      <c r="HA28">
        <v>0</v>
      </c>
      <c r="HB28">
        <v>0</v>
      </c>
      <c r="HC28">
        <f t="shared" ref="HC28:HC42" si="53">GV28*GW28</f>
        <v>0</v>
      </c>
      <c r="HE28" t="s">
        <v>6</v>
      </c>
      <c r="HF28" t="s">
        <v>6</v>
      </c>
      <c r="HM28" t="s">
        <v>6</v>
      </c>
      <c r="HN28" t="s">
        <v>32</v>
      </c>
      <c r="HO28" t="s">
        <v>33</v>
      </c>
      <c r="HP28" t="s">
        <v>28</v>
      </c>
      <c r="HQ28" t="s">
        <v>28</v>
      </c>
      <c r="IF28">
        <v>-1</v>
      </c>
      <c r="IK28">
        <v>0</v>
      </c>
    </row>
    <row r="29" spans="1:245" x14ac:dyDescent="0.2">
      <c r="A29">
        <v>18</v>
      </c>
      <c r="B29">
        <v>1</v>
      </c>
      <c r="C29">
        <v>8</v>
      </c>
      <c r="E29" t="s">
        <v>34</v>
      </c>
      <c r="F29" t="str">
        <f>'1.Лок.смета.и.Акт'!B58</f>
        <v>Прайс</v>
      </c>
      <c r="G29" t="s">
        <v>36</v>
      </c>
      <c r="H29" t="s">
        <v>37</v>
      </c>
      <c r="I29" t="e">
        <f>I28*J29</f>
        <v>#REF!</v>
      </c>
      <c r="J29" s="174" t="e">
        <f>#REF!</f>
        <v>#REF!</v>
      </c>
      <c r="K29">
        <v>1</v>
      </c>
      <c r="O29" t="e">
        <f t="shared" si="21"/>
        <v>#REF!</v>
      </c>
      <c r="P29" t="e">
        <f t="shared" si="22"/>
        <v>#REF!</v>
      </c>
      <c r="Q29" t="e">
        <f t="shared" si="23"/>
        <v>#REF!</v>
      </c>
      <c r="R29" t="e">
        <f t="shared" si="24"/>
        <v>#REF!</v>
      </c>
      <c r="S29" t="e">
        <f t="shared" si="25"/>
        <v>#REF!</v>
      </c>
      <c r="T29" t="e">
        <f t="shared" si="26"/>
        <v>#REF!</v>
      </c>
      <c r="U29" t="e">
        <f t="shared" si="27"/>
        <v>#REF!</v>
      </c>
      <c r="V29" t="e">
        <f t="shared" si="28"/>
        <v>#REF!</v>
      </c>
      <c r="W29" t="e">
        <f t="shared" si="29"/>
        <v>#REF!</v>
      </c>
      <c r="X29" t="e">
        <f t="shared" si="30"/>
        <v>#REF!</v>
      </c>
      <c r="Y29" t="e">
        <f t="shared" si="31"/>
        <v>#REF!</v>
      </c>
      <c r="AA29">
        <v>74674256</v>
      </c>
      <c r="AB29">
        <f t="shared" si="32"/>
        <v>3477.9</v>
      </c>
      <c r="AC29">
        <f t="shared" si="33"/>
        <v>3477.9</v>
      </c>
      <c r="AD29">
        <f>ROUND((((ET29)-(EU29))+AE29),2)</f>
        <v>0</v>
      </c>
      <c r="AE29">
        <f>ROUND((EU29),2)</f>
        <v>0</v>
      </c>
      <c r="AF29">
        <f>ROUND((EV29),2)</f>
        <v>0</v>
      </c>
      <c r="AG29">
        <f t="shared" si="34"/>
        <v>0</v>
      </c>
      <c r="AH29">
        <f>(EW29)</f>
        <v>0</v>
      </c>
      <c r="AI29">
        <f>(EX29)</f>
        <v>0</v>
      </c>
      <c r="AJ29">
        <f t="shared" si="35"/>
        <v>0</v>
      </c>
      <c r="AK29">
        <v>3477.8999999999996</v>
      </c>
      <c r="AL29" s="68">
        <f>'1.Лок.смета.и.Акт'!F58</f>
        <v>3477.8999999999996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f>'1.Лок.смета.и.Акт'!J58</f>
        <v>6.13</v>
      </c>
      <c r="BD29" t="s">
        <v>6</v>
      </c>
      <c r="BE29" t="s">
        <v>6</v>
      </c>
      <c r="BF29" t="s">
        <v>6</v>
      </c>
      <c r="BG29" t="s">
        <v>6</v>
      </c>
      <c r="BH29">
        <v>3</v>
      </c>
      <c r="BI29">
        <v>3</v>
      </c>
      <c r="BJ29" t="s">
        <v>38</v>
      </c>
      <c r="BM29">
        <v>600001</v>
      </c>
      <c r="BN29">
        <v>0</v>
      </c>
      <c r="BO29" t="s">
        <v>6</v>
      </c>
      <c r="BP29">
        <v>0</v>
      </c>
      <c r="BQ29">
        <v>5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>
        <v>0</v>
      </c>
      <c r="CA29">
        <v>0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6</v>
      </c>
      <c r="CO29">
        <v>0</v>
      </c>
      <c r="CP29" t="e">
        <f t="shared" si="36"/>
        <v>#REF!</v>
      </c>
      <c r="CQ29">
        <f>AC29</f>
        <v>3477.9</v>
      </c>
      <c r="CR29">
        <f>AD29</f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0</v>
      </c>
      <c r="CY29" t="e">
        <f t="shared" si="43"/>
        <v>#REF!</v>
      </c>
      <c r="CZ29" t="e">
        <f t="shared" si="44"/>
        <v>#REF!</v>
      </c>
      <c r="DC29" t="s">
        <v>6</v>
      </c>
      <c r="DD29" t="s">
        <v>6</v>
      </c>
      <c r="DE29" t="s">
        <v>6</v>
      </c>
      <c r="DF29" t="s">
        <v>6</v>
      </c>
      <c r="DG29" t="s">
        <v>6</v>
      </c>
      <c r="DH29" t="s">
        <v>6</v>
      </c>
      <c r="DI29" t="s">
        <v>6</v>
      </c>
      <c r="DJ29" t="s">
        <v>6</v>
      </c>
      <c r="DK29" t="s">
        <v>6</v>
      </c>
      <c r="DL29" t="s">
        <v>6</v>
      </c>
      <c r="DM29" t="s">
        <v>6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37</v>
      </c>
      <c r="DW29" t="str">
        <f>'1.Лок.смета.и.Акт'!D58</f>
        <v>КОМПЛ</v>
      </c>
      <c r="DX29">
        <v>1</v>
      </c>
      <c r="DZ29" t="s">
        <v>6</v>
      </c>
      <c r="EA29" t="s">
        <v>6</v>
      </c>
      <c r="EB29" t="s">
        <v>6</v>
      </c>
      <c r="EC29" t="s">
        <v>6</v>
      </c>
      <c r="EE29">
        <v>61530071</v>
      </c>
      <c r="EF29">
        <v>5</v>
      </c>
      <c r="EG29" t="s">
        <v>39</v>
      </c>
      <c r="EH29">
        <v>0</v>
      </c>
      <c r="EI29" t="s">
        <v>6</v>
      </c>
      <c r="EJ29">
        <v>3</v>
      </c>
      <c r="EK29">
        <v>600001</v>
      </c>
      <c r="EL29" t="s">
        <v>40</v>
      </c>
      <c r="EM29" t="s">
        <v>41</v>
      </c>
      <c r="EO29" t="s">
        <v>6</v>
      </c>
      <c r="EQ29">
        <v>0</v>
      </c>
      <c r="ER29">
        <v>3333.33</v>
      </c>
      <c r="ES29" s="68">
        <f>'1.Лок.смета.и.Акт'!F58</f>
        <v>3477.8999999999996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5</v>
      </c>
      <c r="FC29">
        <v>0</v>
      </c>
      <c r="FD29">
        <v>18</v>
      </c>
      <c r="FF29">
        <v>3333.33</v>
      </c>
      <c r="FQ29">
        <v>0</v>
      </c>
      <c r="FR29" t="e">
        <f t="shared" si="45"/>
        <v>#REF!</v>
      </c>
      <c r="FS29">
        <v>0</v>
      </c>
      <c r="FX29">
        <v>0</v>
      </c>
      <c r="FY29">
        <v>0</v>
      </c>
      <c r="GA29" t="s">
        <v>42</v>
      </c>
      <c r="GD29">
        <v>1</v>
      </c>
      <c r="GF29">
        <v>727840647</v>
      </c>
      <c r="GG29">
        <v>2</v>
      </c>
      <c r="GH29">
        <v>3</v>
      </c>
      <c r="GI29">
        <v>4</v>
      </c>
      <c r="GJ29">
        <v>0</v>
      </c>
      <c r="GK29">
        <v>0</v>
      </c>
      <c r="GL29">
        <f t="shared" si="46"/>
        <v>0</v>
      </c>
      <c r="GM29" t="e">
        <f t="shared" si="47"/>
        <v>#REF!</v>
      </c>
      <c r="GN29">
        <f t="shared" si="48"/>
        <v>0</v>
      </c>
      <c r="GO29">
        <f t="shared" si="49"/>
        <v>0</v>
      </c>
      <c r="GP29">
        <f t="shared" si="50"/>
        <v>0</v>
      </c>
      <c r="GR29">
        <v>1</v>
      </c>
      <c r="GS29">
        <v>1</v>
      </c>
      <c r="GT29">
        <v>0</v>
      </c>
      <c r="GU29" t="s">
        <v>6</v>
      </c>
      <c r="GV29">
        <f t="shared" si="51"/>
        <v>0</v>
      </c>
      <c r="GW29">
        <v>1</v>
      </c>
      <c r="GX29" t="e">
        <f t="shared" si="52"/>
        <v>#REF!</v>
      </c>
      <c r="HA29">
        <v>0</v>
      </c>
      <c r="HB29">
        <v>0</v>
      </c>
      <c r="HC29">
        <f t="shared" si="53"/>
        <v>0</v>
      </c>
      <c r="HE29" t="s">
        <v>43</v>
      </c>
      <c r="HF29" t="s">
        <v>44</v>
      </c>
      <c r="HH29" t="e">
        <f>ROUND(AC29*I29,2)</f>
        <v>#REF!</v>
      </c>
      <c r="HM29" t="s">
        <v>6</v>
      </c>
      <c r="HN29" t="s">
        <v>6</v>
      </c>
      <c r="HO29" t="s">
        <v>6</v>
      </c>
      <c r="HP29" t="s">
        <v>6</v>
      </c>
      <c r="HQ29" t="s">
        <v>6</v>
      </c>
      <c r="IF29">
        <v>-1</v>
      </c>
      <c r="IK29">
        <v>0</v>
      </c>
    </row>
    <row r="30" spans="1:245" x14ac:dyDescent="0.2">
      <c r="A30">
        <v>17</v>
      </c>
      <c r="B30">
        <v>1</v>
      </c>
      <c r="C30">
        <f>ROW(SmtRes!A16)</f>
        <v>16</v>
      </c>
      <c r="D30">
        <f>ROW(EtalonRes!A14)</f>
        <v>14</v>
      </c>
      <c r="E30" t="s">
        <v>45</v>
      </c>
      <c r="F30" t="s">
        <v>21</v>
      </c>
      <c r="G30" t="s">
        <v>22</v>
      </c>
      <c r="H30" t="s">
        <v>23</v>
      </c>
      <c r="I30">
        <f>'1.Лок.смета.и.Акт'!E63</f>
        <v>25</v>
      </c>
      <c r="J30">
        <v>0</v>
      </c>
      <c r="K30">
        <v>25</v>
      </c>
      <c r="O30">
        <f t="shared" si="21"/>
        <v>33543.49</v>
      </c>
      <c r="P30">
        <f t="shared" si="22"/>
        <v>462.33</v>
      </c>
      <c r="Q30">
        <f t="shared" si="23"/>
        <v>2303.9299999999998</v>
      </c>
      <c r="R30">
        <f t="shared" si="24"/>
        <v>525.89</v>
      </c>
      <c r="S30">
        <f t="shared" si="25"/>
        <v>30777.23</v>
      </c>
      <c r="T30">
        <f t="shared" si="26"/>
        <v>0</v>
      </c>
      <c r="U30">
        <f t="shared" si="27"/>
        <v>95.8125</v>
      </c>
      <c r="V30">
        <f t="shared" si="28"/>
        <v>1.3125</v>
      </c>
      <c r="W30">
        <f t="shared" si="29"/>
        <v>0</v>
      </c>
      <c r="X30">
        <f t="shared" si="30"/>
        <v>37876.78</v>
      </c>
      <c r="Y30">
        <f t="shared" si="31"/>
        <v>22538.25</v>
      </c>
      <c r="AA30">
        <v>74674256</v>
      </c>
      <c r="AB30">
        <f t="shared" si="32"/>
        <v>45.85</v>
      </c>
      <c r="AC30">
        <f t="shared" si="33"/>
        <v>2.0299999999999998</v>
      </c>
      <c r="AD30">
        <f>ROUND(((((ET30*ROUND(1.05,7)))-((EU30*ROUND(1.05,7))))+AE30),2)</f>
        <v>6.95</v>
      </c>
      <c r="AE30">
        <f>ROUND(((EU30*ROUND(1.05,7))),2)</f>
        <v>0.63</v>
      </c>
      <c r="AF30">
        <f>ROUND(((EV30*ROUND(1.05,7))),2)</f>
        <v>36.869999999999997</v>
      </c>
      <c r="AG30">
        <f t="shared" si="34"/>
        <v>0</v>
      </c>
      <c r="AH30">
        <f>((EW30*ROUND(1.05,7)))</f>
        <v>3.8325</v>
      </c>
      <c r="AI30">
        <f>((EX30*ROUND(1.05,7)))</f>
        <v>5.2500000000000005E-2</v>
      </c>
      <c r="AJ30">
        <f t="shared" si="35"/>
        <v>0</v>
      </c>
      <c r="AK30">
        <f>AL30+AM30+AO30</f>
        <v>43.76</v>
      </c>
      <c r="AL30" s="68">
        <f>'1.Лок.смета.и.Акт'!F67</f>
        <v>2.0299999999999998</v>
      </c>
      <c r="AM30" s="68">
        <f>'1.Лок.смета.и.Акт'!F65</f>
        <v>6.62</v>
      </c>
      <c r="AN30" s="68">
        <f>'1.Лок.смета.и.Акт'!F66</f>
        <v>0.6</v>
      </c>
      <c r="AO30" s="68">
        <f>'1.Лок.смета.и.Акт'!F64</f>
        <v>35.11</v>
      </c>
      <c r="AP30">
        <v>0</v>
      </c>
      <c r="AQ30">
        <f>'1.Лок.смета.и.Акт'!E70</f>
        <v>3.65</v>
      </c>
      <c r="AR30">
        <v>0.05</v>
      </c>
      <c r="AS30">
        <v>0</v>
      </c>
      <c r="AT30">
        <v>121</v>
      </c>
      <c r="AU30">
        <v>72</v>
      </c>
      <c r="AV30">
        <v>1</v>
      </c>
      <c r="AW30">
        <v>1</v>
      </c>
      <c r="AZ30">
        <v>1</v>
      </c>
      <c r="BA30">
        <f>'1.Лок.смета.и.Акт'!J64</f>
        <v>33.39</v>
      </c>
      <c r="BB30">
        <f>'1.Лок.смета.и.Акт'!J65</f>
        <v>13.26</v>
      </c>
      <c r="BC30">
        <f>'1.Лок.смета.и.Акт'!J67</f>
        <v>9.11</v>
      </c>
      <c r="BD30" t="s">
        <v>6</v>
      </c>
      <c r="BE30" t="s">
        <v>6</v>
      </c>
      <c r="BF30" t="s">
        <v>6</v>
      </c>
      <c r="BG30" t="s">
        <v>6</v>
      </c>
      <c r="BH30">
        <v>0</v>
      </c>
      <c r="BI30">
        <v>1</v>
      </c>
      <c r="BJ30" t="s">
        <v>24</v>
      </c>
      <c r="BM30">
        <v>20001</v>
      </c>
      <c r="BN30">
        <v>0</v>
      </c>
      <c r="BO30" t="s">
        <v>6</v>
      </c>
      <c r="BP30">
        <v>0</v>
      </c>
      <c r="BQ30">
        <v>22</v>
      </c>
      <c r="BR30">
        <v>0</v>
      </c>
      <c r="BS30">
        <f>'1.Лок.смета.и.Акт'!J66</f>
        <v>33.39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121</v>
      </c>
      <c r="CA30">
        <v>72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25</v>
      </c>
      <c r="CO30">
        <v>0</v>
      </c>
      <c r="CP30">
        <f t="shared" si="36"/>
        <v>33543.49</v>
      </c>
      <c r="CQ30">
        <f>AC30*BC30</f>
        <v>18.493299999999998</v>
      </c>
      <c r="CR30">
        <f>AD30*BB30</f>
        <v>92.156999999999996</v>
      </c>
      <c r="CS30">
        <f t="shared" si="37"/>
        <v>21.035700000000002</v>
      </c>
      <c r="CT30">
        <f t="shared" si="38"/>
        <v>1231.0892999999999</v>
      </c>
      <c r="CU30">
        <f t="shared" si="39"/>
        <v>0</v>
      </c>
      <c r="CV30">
        <f t="shared" si="40"/>
        <v>3.8325</v>
      </c>
      <c r="CW30">
        <f t="shared" si="41"/>
        <v>5.2500000000000005E-2</v>
      </c>
      <c r="CX30">
        <f t="shared" si="42"/>
        <v>0</v>
      </c>
      <c r="CY30">
        <f t="shared" si="43"/>
        <v>37876.775200000004</v>
      </c>
      <c r="CZ30">
        <f t="shared" si="44"/>
        <v>22538.2464</v>
      </c>
      <c r="DB30">
        <v>2</v>
      </c>
      <c r="DC30" t="s">
        <v>6</v>
      </c>
      <c r="DD30" t="s">
        <v>6</v>
      </c>
      <c r="DE30" t="s">
        <v>26</v>
      </c>
      <c r="DF30" t="s">
        <v>26</v>
      </c>
      <c r="DG30" t="s">
        <v>26</v>
      </c>
      <c r="DH30" t="s">
        <v>6</v>
      </c>
      <c r="DI30" t="s">
        <v>26</v>
      </c>
      <c r="DJ30" t="s">
        <v>26</v>
      </c>
      <c r="DK30" t="s">
        <v>6</v>
      </c>
      <c r="DL30" t="s">
        <v>6</v>
      </c>
      <c r="DM30" t="s">
        <v>6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23</v>
      </c>
      <c r="DW30" t="str">
        <f>'1.Лок.смета.и.Акт'!D63</f>
        <v>ШТ</v>
      </c>
      <c r="DX30">
        <v>1</v>
      </c>
      <c r="DZ30" t="s">
        <v>6</v>
      </c>
      <c r="EA30" t="s">
        <v>6</v>
      </c>
      <c r="EB30" t="s">
        <v>6</v>
      </c>
      <c r="EC30" t="s">
        <v>6</v>
      </c>
      <c r="EE30">
        <v>61529847</v>
      </c>
      <c r="EF30">
        <v>22</v>
      </c>
      <c r="EG30" t="s">
        <v>27</v>
      </c>
      <c r="EH30">
        <v>16</v>
      </c>
      <c r="EI30" t="s">
        <v>28</v>
      </c>
      <c r="EJ30">
        <v>1</v>
      </c>
      <c r="EK30">
        <v>20001</v>
      </c>
      <c r="EL30" t="s">
        <v>29</v>
      </c>
      <c r="EM30" t="s">
        <v>30</v>
      </c>
      <c r="EO30" t="s">
        <v>31</v>
      </c>
      <c r="EQ30">
        <v>0</v>
      </c>
      <c r="ER30">
        <f>ES30+ET30+EV30</f>
        <v>43.76</v>
      </c>
      <c r="ES30" s="68">
        <f>'1.Лок.смета.и.Акт'!F67</f>
        <v>2.0299999999999998</v>
      </c>
      <c r="ET30" s="68">
        <f>'1.Лок.смета.и.Акт'!F65</f>
        <v>6.62</v>
      </c>
      <c r="EU30" s="68">
        <f>'1.Лок.смета.и.Акт'!F66</f>
        <v>0.6</v>
      </c>
      <c r="EV30" s="68">
        <f>'1.Лок.смета.и.Акт'!F64</f>
        <v>35.11</v>
      </c>
      <c r="EW30">
        <f>'1.Лок.смета.и.Акт'!E70</f>
        <v>3.65</v>
      </c>
      <c r="EX30">
        <v>0.05</v>
      </c>
      <c r="EY30">
        <v>0</v>
      </c>
      <c r="FQ30">
        <v>0</v>
      </c>
      <c r="FR30">
        <f t="shared" si="45"/>
        <v>0</v>
      </c>
      <c r="FS30">
        <v>0</v>
      </c>
      <c r="FX30">
        <v>121</v>
      </c>
      <c r="FY30">
        <v>72</v>
      </c>
      <c r="GA30" t="s">
        <v>6</v>
      </c>
      <c r="GD30">
        <v>1</v>
      </c>
      <c r="GF30">
        <v>-2090890730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46"/>
        <v>0</v>
      </c>
      <c r="GM30">
        <f t="shared" si="47"/>
        <v>93958.52</v>
      </c>
      <c r="GN30">
        <f t="shared" si="48"/>
        <v>93958.52</v>
      </c>
      <c r="GO30">
        <f t="shared" si="49"/>
        <v>0</v>
      </c>
      <c r="GP30">
        <f t="shared" si="50"/>
        <v>0</v>
      </c>
      <c r="GR30">
        <v>0</v>
      </c>
      <c r="GS30">
        <v>3</v>
      </c>
      <c r="GT30">
        <v>0</v>
      </c>
      <c r="GU30" t="s">
        <v>6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6</v>
      </c>
      <c r="HF30" t="s">
        <v>6</v>
      </c>
      <c r="HM30" t="s">
        <v>6</v>
      </c>
      <c r="HN30" t="s">
        <v>32</v>
      </c>
      <c r="HO30" t="s">
        <v>33</v>
      </c>
      <c r="HP30" t="s">
        <v>28</v>
      </c>
      <c r="HQ30" t="s">
        <v>28</v>
      </c>
      <c r="IF30">
        <v>-1</v>
      </c>
      <c r="IK30">
        <v>0</v>
      </c>
    </row>
    <row r="31" spans="1:245" x14ac:dyDescent="0.2">
      <c r="A31">
        <v>18</v>
      </c>
      <c r="B31">
        <v>1</v>
      </c>
      <c r="C31">
        <v>16</v>
      </c>
      <c r="E31" t="s">
        <v>46</v>
      </c>
      <c r="F31" t="str">
        <f>'1.Лок.смета.и.Акт'!B71</f>
        <v>Прайс</v>
      </c>
      <c r="G31" t="s">
        <v>47</v>
      </c>
      <c r="H31" t="s">
        <v>37</v>
      </c>
      <c r="I31" t="e">
        <f>I30*J31</f>
        <v>#REF!</v>
      </c>
      <c r="J31" s="174" t="e">
        <f>#REF!</f>
        <v>#REF!</v>
      </c>
      <c r="K31">
        <v>1</v>
      </c>
      <c r="O31" t="e">
        <f t="shared" si="21"/>
        <v>#REF!</v>
      </c>
      <c r="P31" t="e">
        <f t="shared" si="22"/>
        <v>#REF!</v>
      </c>
      <c r="Q31" t="e">
        <f t="shared" si="23"/>
        <v>#REF!</v>
      </c>
      <c r="R31" t="e">
        <f t="shared" si="24"/>
        <v>#REF!</v>
      </c>
      <c r="S31" t="e">
        <f t="shared" si="25"/>
        <v>#REF!</v>
      </c>
      <c r="T31" t="e">
        <f t="shared" si="26"/>
        <v>#REF!</v>
      </c>
      <c r="U31" t="e">
        <f t="shared" si="27"/>
        <v>#REF!</v>
      </c>
      <c r="V31" t="e">
        <f t="shared" si="28"/>
        <v>#REF!</v>
      </c>
      <c r="W31" t="e">
        <f t="shared" si="29"/>
        <v>#REF!</v>
      </c>
      <c r="X31" t="e">
        <f t="shared" si="30"/>
        <v>#REF!</v>
      </c>
      <c r="Y31" t="e">
        <f t="shared" si="31"/>
        <v>#REF!</v>
      </c>
      <c r="AA31">
        <v>74674256</v>
      </c>
      <c r="AB31">
        <f t="shared" si="32"/>
        <v>4347.3900000000003</v>
      </c>
      <c r="AC31">
        <f t="shared" si="33"/>
        <v>4347.3900000000003</v>
      </c>
      <c r="AD31">
        <f>ROUND((((ET31)-(EU31))+AE31),2)</f>
        <v>0</v>
      </c>
      <c r="AE31">
        <f>ROUND((EU31),2)</f>
        <v>0</v>
      </c>
      <c r="AF31">
        <f>ROUND((EV31),2)</f>
        <v>0</v>
      </c>
      <c r="AG31">
        <f t="shared" si="34"/>
        <v>0</v>
      </c>
      <c r="AH31">
        <f>(EW31)</f>
        <v>0</v>
      </c>
      <c r="AI31">
        <f>(EX31)</f>
        <v>0</v>
      </c>
      <c r="AJ31">
        <f t="shared" si="35"/>
        <v>0</v>
      </c>
      <c r="AK31">
        <v>4347.3900000000003</v>
      </c>
      <c r="AL31" s="68">
        <f>'1.Лок.смета.и.Акт'!F71</f>
        <v>4347.3900000000003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f>'1.Лок.смета.и.Акт'!J71</f>
        <v>6.13</v>
      </c>
      <c r="BD31" t="s">
        <v>6</v>
      </c>
      <c r="BE31" t="s">
        <v>6</v>
      </c>
      <c r="BF31" t="s">
        <v>6</v>
      </c>
      <c r="BG31" t="s">
        <v>6</v>
      </c>
      <c r="BH31">
        <v>3</v>
      </c>
      <c r="BI31">
        <v>3</v>
      </c>
      <c r="BJ31" t="s">
        <v>48</v>
      </c>
      <c r="BM31">
        <v>600001</v>
      </c>
      <c r="BN31">
        <v>0</v>
      </c>
      <c r="BO31" t="s">
        <v>6</v>
      </c>
      <c r="BP31">
        <v>0</v>
      </c>
      <c r="BQ31">
        <v>5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0</v>
      </c>
      <c r="CA31">
        <v>0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6</v>
      </c>
      <c r="CO31">
        <v>0</v>
      </c>
      <c r="CP31" t="e">
        <f t="shared" si="36"/>
        <v>#REF!</v>
      </c>
      <c r="CQ31">
        <f>AC31</f>
        <v>4347.3900000000003</v>
      </c>
      <c r="CR31">
        <f>AD31</f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 t="e">
        <f t="shared" si="43"/>
        <v>#REF!</v>
      </c>
      <c r="CZ31" t="e">
        <f t="shared" si="44"/>
        <v>#REF!</v>
      </c>
      <c r="DC31" t="s">
        <v>6</v>
      </c>
      <c r="DD31" t="s">
        <v>6</v>
      </c>
      <c r="DE31" t="s">
        <v>6</v>
      </c>
      <c r="DF31" t="s">
        <v>6</v>
      </c>
      <c r="DG31" t="s">
        <v>6</v>
      </c>
      <c r="DH31" t="s">
        <v>6</v>
      </c>
      <c r="DI31" t="s">
        <v>6</v>
      </c>
      <c r="DJ31" t="s">
        <v>6</v>
      </c>
      <c r="DK31" t="s">
        <v>6</v>
      </c>
      <c r="DL31" t="s">
        <v>6</v>
      </c>
      <c r="DM31" t="s">
        <v>6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37</v>
      </c>
      <c r="DW31" t="str">
        <f>'1.Лок.смета.и.Акт'!D71</f>
        <v>КОМПЛ</v>
      </c>
      <c r="DX31">
        <v>1</v>
      </c>
      <c r="DZ31" t="s">
        <v>6</v>
      </c>
      <c r="EA31" t="s">
        <v>6</v>
      </c>
      <c r="EB31" t="s">
        <v>6</v>
      </c>
      <c r="EC31" t="s">
        <v>6</v>
      </c>
      <c r="EE31">
        <v>61530071</v>
      </c>
      <c r="EF31">
        <v>5</v>
      </c>
      <c r="EG31" t="s">
        <v>39</v>
      </c>
      <c r="EH31">
        <v>0</v>
      </c>
      <c r="EI31" t="s">
        <v>6</v>
      </c>
      <c r="EJ31">
        <v>3</v>
      </c>
      <c r="EK31">
        <v>600001</v>
      </c>
      <c r="EL31" t="s">
        <v>40</v>
      </c>
      <c r="EM31" t="s">
        <v>41</v>
      </c>
      <c r="EO31" t="s">
        <v>6</v>
      </c>
      <c r="EQ31">
        <v>0</v>
      </c>
      <c r="ER31">
        <v>4166.67</v>
      </c>
      <c r="ES31" s="68">
        <f>'1.Лок.смета.и.Акт'!F71</f>
        <v>4347.3900000000003</v>
      </c>
      <c r="ET31">
        <v>0</v>
      </c>
      <c r="EU31">
        <v>0</v>
      </c>
      <c r="EV31">
        <v>0</v>
      </c>
      <c r="EW31">
        <v>0</v>
      </c>
      <c r="EX31">
        <v>0</v>
      </c>
      <c r="EZ31">
        <v>5</v>
      </c>
      <c r="FC31">
        <v>0</v>
      </c>
      <c r="FD31">
        <v>18</v>
      </c>
      <c r="FF31">
        <v>4166.67</v>
      </c>
      <c r="FQ31">
        <v>0</v>
      </c>
      <c r="FR31" t="e">
        <f t="shared" si="45"/>
        <v>#REF!</v>
      </c>
      <c r="FS31">
        <v>0</v>
      </c>
      <c r="FX31">
        <v>0</v>
      </c>
      <c r="FY31">
        <v>0</v>
      </c>
      <c r="GA31" t="s">
        <v>49</v>
      </c>
      <c r="GD31">
        <v>1</v>
      </c>
      <c r="GF31">
        <v>-371830269</v>
      </c>
      <c r="GG31">
        <v>2</v>
      </c>
      <c r="GH31">
        <v>3</v>
      </c>
      <c r="GI31">
        <v>4</v>
      </c>
      <c r="GJ31">
        <v>0</v>
      </c>
      <c r="GK31">
        <v>0</v>
      </c>
      <c r="GL31">
        <f t="shared" si="46"/>
        <v>0</v>
      </c>
      <c r="GM31" t="e">
        <f t="shared" si="47"/>
        <v>#REF!</v>
      </c>
      <c r="GN31">
        <f t="shared" si="48"/>
        <v>0</v>
      </c>
      <c r="GO31">
        <f t="shared" si="49"/>
        <v>0</v>
      </c>
      <c r="GP31">
        <f t="shared" si="50"/>
        <v>0</v>
      </c>
      <c r="GR31">
        <v>1</v>
      </c>
      <c r="GS31">
        <v>1</v>
      </c>
      <c r="GT31">
        <v>0</v>
      </c>
      <c r="GU31" t="s">
        <v>6</v>
      </c>
      <c r="GV31">
        <f t="shared" si="51"/>
        <v>0</v>
      </c>
      <c r="GW31">
        <v>1</v>
      </c>
      <c r="GX31" t="e">
        <f t="shared" si="52"/>
        <v>#REF!</v>
      </c>
      <c r="HA31">
        <v>0</v>
      </c>
      <c r="HB31">
        <v>0</v>
      </c>
      <c r="HC31">
        <f t="shared" si="53"/>
        <v>0</v>
      </c>
      <c r="HE31" t="s">
        <v>43</v>
      </c>
      <c r="HF31" t="s">
        <v>44</v>
      </c>
      <c r="HH31" t="e">
        <f>ROUND(AC31*I31,2)</f>
        <v>#REF!</v>
      </c>
      <c r="HM31" t="s">
        <v>6</v>
      </c>
      <c r="HN31" t="s">
        <v>6</v>
      </c>
      <c r="HO31" t="s">
        <v>6</v>
      </c>
      <c r="HP31" t="s">
        <v>6</v>
      </c>
      <c r="HQ31" t="s">
        <v>6</v>
      </c>
      <c r="IF31">
        <v>-1</v>
      </c>
      <c r="IK31">
        <v>0</v>
      </c>
    </row>
    <row r="32" spans="1:245" x14ac:dyDescent="0.2">
      <c r="A32">
        <v>17</v>
      </c>
      <c r="B32">
        <v>1</v>
      </c>
      <c r="C32">
        <f>ROW(SmtRes!A26)</f>
        <v>26</v>
      </c>
      <c r="D32">
        <f>ROW(EtalonRes!A23)</f>
        <v>23</v>
      </c>
      <c r="E32" t="s">
        <v>50</v>
      </c>
      <c r="F32" t="s">
        <v>51</v>
      </c>
      <c r="G32" t="s">
        <v>52</v>
      </c>
      <c r="H32" t="s">
        <v>23</v>
      </c>
      <c r="I32">
        <f>'1.Лок.смета.и.Акт'!E76</f>
        <v>195</v>
      </c>
      <c r="J32">
        <v>0</v>
      </c>
      <c r="K32">
        <v>195</v>
      </c>
      <c r="O32">
        <f t="shared" si="21"/>
        <v>131246.51</v>
      </c>
      <c r="P32">
        <f t="shared" si="22"/>
        <v>61607.29</v>
      </c>
      <c r="Q32">
        <f t="shared" si="23"/>
        <v>4007.84</v>
      </c>
      <c r="R32">
        <f t="shared" si="24"/>
        <v>846.44</v>
      </c>
      <c r="S32">
        <f t="shared" si="25"/>
        <v>65631.38</v>
      </c>
      <c r="T32">
        <f t="shared" si="26"/>
        <v>0</v>
      </c>
      <c r="U32">
        <f t="shared" si="27"/>
        <v>219.08250000000001</v>
      </c>
      <c r="V32">
        <f t="shared" si="28"/>
        <v>2.0474999999999999</v>
      </c>
      <c r="W32">
        <f t="shared" si="29"/>
        <v>0</v>
      </c>
      <c r="X32">
        <f t="shared" si="30"/>
        <v>80438.16</v>
      </c>
      <c r="Y32">
        <f t="shared" si="31"/>
        <v>47864.03</v>
      </c>
      <c r="AA32">
        <v>74674256</v>
      </c>
      <c r="AB32">
        <f t="shared" si="32"/>
        <v>46.31</v>
      </c>
      <c r="AC32">
        <f t="shared" si="33"/>
        <v>34.68</v>
      </c>
      <c r="AD32">
        <f>ROUND(((((ET32*ROUND(1.05,7)))-((EU32*ROUND(1.05,7))))+AE32),2)</f>
        <v>1.55</v>
      </c>
      <c r="AE32">
        <f>ROUND(((EU32*ROUND(1.05,7))),2)</f>
        <v>0.13</v>
      </c>
      <c r="AF32">
        <f>ROUND(((EV32*ROUND(1.05,7))),2)</f>
        <v>10.08</v>
      </c>
      <c r="AG32">
        <f t="shared" si="34"/>
        <v>0</v>
      </c>
      <c r="AH32">
        <f>((EW32*ROUND(1.05,7)))</f>
        <v>1.1235000000000002</v>
      </c>
      <c r="AI32">
        <f>((EX32*ROUND(1.05,7)))</f>
        <v>1.0500000000000001E-2</v>
      </c>
      <c r="AJ32">
        <f t="shared" si="35"/>
        <v>0</v>
      </c>
      <c r="AK32">
        <f>AL32+AM32+AO32</f>
        <v>45.75</v>
      </c>
      <c r="AL32" s="68">
        <f>'1.Лок.смета.и.Акт'!F80</f>
        <v>34.68</v>
      </c>
      <c r="AM32" s="68">
        <f>'1.Лок.смета.и.Акт'!F78</f>
        <v>1.47</v>
      </c>
      <c r="AN32" s="68">
        <f>'1.Лок.смета.и.Акт'!F79</f>
        <v>0.12</v>
      </c>
      <c r="AO32" s="68">
        <f>'1.Лок.смета.и.Акт'!F77</f>
        <v>9.6</v>
      </c>
      <c r="AP32">
        <v>0</v>
      </c>
      <c r="AQ32">
        <f>'1.Лок.смета.и.Акт'!E83</f>
        <v>1.07</v>
      </c>
      <c r="AR32">
        <v>0.01</v>
      </c>
      <c r="AS32">
        <v>0</v>
      </c>
      <c r="AT32">
        <v>121</v>
      </c>
      <c r="AU32">
        <v>72</v>
      </c>
      <c r="AV32">
        <v>1</v>
      </c>
      <c r="AW32">
        <v>1</v>
      </c>
      <c r="AZ32">
        <v>1</v>
      </c>
      <c r="BA32">
        <f>'1.Лок.смета.и.Акт'!J77</f>
        <v>33.39</v>
      </c>
      <c r="BB32">
        <f>'1.Лок.смета.и.Акт'!J78</f>
        <v>13.26</v>
      </c>
      <c r="BC32">
        <f>'1.Лок.смета.и.Акт'!J80</f>
        <v>9.11</v>
      </c>
      <c r="BD32" t="s">
        <v>6</v>
      </c>
      <c r="BE32" t="s">
        <v>6</v>
      </c>
      <c r="BF32" t="s">
        <v>6</v>
      </c>
      <c r="BG32" t="s">
        <v>6</v>
      </c>
      <c r="BH32">
        <v>0</v>
      </c>
      <c r="BI32">
        <v>1</v>
      </c>
      <c r="BJ32" t="s">
        <v>53</v>
      </c>
      <c r="BM32">
        <v>20001</v>
      </c>
      <c r="BN32">
        <v>0</v>
      </c>
      <c r="BO32" t="s">
        <v>6</v>
      </c>
      <c r="BP32">
        <v>0</v>
      </c>
      <c r="BQ32">
        <v>22</v>
      </c>
      <c r="BR32">
        <v>0</v>
      </c>
      <c r="BS32">
        <f>'1.Лок.смета.и.Акт'!J79</f>
        <v>33.39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121</v>
      </c>
      <c r="CA32">
        <v>72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25</v>
      </c>
      <c r="CO32">
        <v>0</v>
      </c>
      <c r="CP32">
        <f t="shared" si="36"/>
        <v>131246.51</v>
      </c>
      <c r="CQ32">
        <f>AC32*BC32</f>
        <v>315.9348</v>
      </c>
      <c r="CR32">
        <f>AD32*BB32</f>
        <v>20.553000000000001</v>
      </c>
      <c r="CS32">
        <f t="shared" si="37"/>
        <v>4.3407</v>
      </c>
      <c r="CT32">
        <f t="shared" si="38"/>
        <v>336.57120000000003</v>
      </c>
      <c r="CU32">
        <f t="shared" si="39"/>
        <v>0</v>
      </c>
      <c r="CV32">
        <f t="shared" si="40"/>
        <v>1.1235000000000002</v>
      </c>
      <c r="CW32">
        <f t="shared" si="41"/>
        <v>1.0500000000000001E-2</v>
      </c>
      <c r="CX32">
        <f t="shared" si="42"/>
        <v>0</v>
      </c>
      <c r="CY32">
        <f t="shared" si="43"/>
        <v>80438.162200000006</v>
      </c>
      <c r="CZ32">
        <f t="shared" si="44"/>
        <v>47864.030400000011</v>
      </c>
      <c r="DB32">
        <v>3</v>
      </c>
      <c r="DC32" t="s">
        <v>6</v>
      </c>
      <c r="DD32" t="s">
        <v>6</v>
      </c>
      <c r="DE32" t="s">
        <v>26</v>
      </c>
      <c r="DF32" t="s">
        <v>26</v>
      </c>
      <c r="DG32" t="s">
        <v>26</v>
      </c>
      <c r="DH32" t="s">
        <v>6</v>
      </c>
      <c r="DI32" t="s">
        <v>26</v>
      </c>
      <c r="DJ32" t="s">
        <v>26</v>
      </c>
      <c r="DK32" t="s">
        <v>6</v>
      </c>
      <c r="DL32" t="s">
        <v>6</v>
      </c>
      <c r="DM32" t="s">
        <v>6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23</v>
      </c>
      <c r="DW32" t="str">
        <f>'1.Лок.смета.и.Акт'!D76</f>
        <v>ШТ</v>
      </c>
      <c r="DX32">
        <v>1</v>
      </c>
      <c r="DZ32" t="s">
        <v>6</v>
      </c>
      <c r="EA32" t="s">
        <v>6</v>
      </c>
      <c r="EB32" t="s">
        <v>6</v>
      </c>
      <c r="EC32" t="s">
        <v>6</v>
      </c>
      <c r="EE32">
        <v>61529847</v>
      </c>
      <c r="EF32">
        <v>22</v>
      </c>
      <c r="EG32" t="s">
        <v>27</v>
      </c>
      <c r="EH32">
        <v>16</v>
      </c>
      <c r="EI32" t="s">
        <v>28</v>
      </c>
      <c r="EJ32">
        <v>1</v>
      </c>
      <c r="EK32">
        <v>20001</v>
      </c>
      <c r="EL32" t="s">
        <v>29</v>
      </c>
      <c r="EM32" t="s">
        <v>30</v>
      </c>
      <c r="EO32" t="s">
        <v>31</v>
      </c>
      <c r="EQ32">
        <v>0</v>
      </c>
      <c r="ER32">
        <f>ES32+ET32+EV32</f>
        <v>45.75</v>
      </c>
      <c r="ES32" s="68">
        <f>'1.Лок.смета.и.Акт'!F80</f>
        <v>34.68</v>
      </c>
      <c r="ET32" s="68">
        <f>'1.Лок.смета.и.Акт'!F78</f>
        <v>1.47</v>
      </c>
      <c r="EU32" s="68">
        <f>'1.Лок.смета.и.Акт'!F79</f>
        <v>0.12</v>
      </c>
      <c r="EV32" s="68">
        <f>'1.Лок.смета.и.Акт'!F77</f>
        <v>9.6</v>
      </c>
      <c r="EW32">
        <f>'1.Лок.смета.и.Акт'!E83</f>
        <v>1.07</v>
      </c>
      <c r="EX32">
        <v>0.01</v>
      </c>
      <c r="EY32">
        <v>0</v>
      </c>
      <c r="FQ32">
        <v>0</v>
      </c>
      <c r="FR32">
        <f t="shared" si="45"/>
        <v>0</v>
      </c>
      <c r="FS32">
        <v>0</v>
      </c>
      <c r="FX32">
        <v>121</v>
      </c>
      <c r="FY32">
        <v>72</v>
      </c>
      <c r="GA32" t="s">
        <v>6</v>
      </c>
      <c r="GD32">
        <v>1</v>
      </c>
      <c r="GF32">
        <v>-586852839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 t="shared" si="46"/>
        <v>0</v>
      </c>
      <c r="GM32">
        <f t="shared" si="47"/>
        <v>259548.7</v>
      </c>
      <c r="GN32">
        <f t="shared" si="48"/>
        <v>259548.7</v>
      </c>
      <c r="GO32">
        <f t="shared" si="49"/>
        <v>0</v>
      </c>
      <c r="GP32">
        <f t="shared" si="50"/>
        <v>0</v>
      </c>
      <c r="GR32">
        <v>0</v>
      </c>
      <c r="GS32">
        <v>3</v>
      </c>
      <c r="GT32">
        <v>0</v>
      </c>
      <c r="GU32" t="s">
        <v>6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6</v>
      </c>
      <c r="HF32" t="s">
        <v>6</v>
      </c>
      <c r="HM32" t="s">
        <v>6</v>
      </c>
      <c r="HN32" t="s">
        <v>32</v>
      </c>
      <c r="HO32" t="s">
        <v>33</v>
      </c>
      <c r="HP32" t="s">
        <v>28</v>
      </c>
      <c r="HQ32" t="s">
        <v>28</v>
      </c>
      <c r="IF32">
        <v>-1</v>
      </c>
      <c r="IK32">
        <v>0</v>
      </c>
    </row>
    <row r="33" spans="1:245" x14ac:dyDescent="0.2">
      <c r="A33">
        <v>18</v>
      </c>
      <c r="B33">
        <v>1</v>
      </c>
      <c r="C33">
        <v>21</v>
      </c>
      <c r="E33" t="s">
        <v>43</v>
      </c>
      <c r="F33" t="str">
        <f>'1.Лок.смета.и.Акт'!B84</f>
        <v>01.7.03.04-0001-3</v>
      </c>
      <c r="G33" t="s">
        <v>55</v>
      </c>
      <c r="H33" t="s">
        <v>56</v>
      </c>
      <c r="I33" t="e">
        <f>I32*J33</f>
        <v>#REF!</v>
      </c>
      <c r="J33" s="174" t="e">
        <f>#REF!</f>
        <v>#REF!</v>
      </c>
      <c r="K33">
        <v>0.1</v>
      </c>
      <c r="O33" t="e">
        <f t="shared" si="21"/>
        <v>#REF!</v>
      </c>
      <c r="P33" t="e">
        <f t="shared" si="22"/>
        <v>#REF!</v>
      </c>
      <c r="Q33" t="e">
        <f t="shared" si="23"/>
        <v>#REF!</v>
      </c>
      <c r="R33" t="e">
        <f t="shared" si="24"/>
        <v>#REF!</v>
      </c>
      <c r="S33" t="e">
        <f t="shared" si="25"/>
        <v>#REF!</v>
      </c>
      <c r="T33" t="e">
        <f t="shared" si="26"/>
        <v>#REF!</v>
      </c>
      <c r="U33" t="e">
        <f t="shared" si="27"/>
        <v>#REF!</v>
      </c>
      <c r="V33" t="e">
        <f t="shared" si="28"/>
        <v>#REF!</v>
      </c>
      <c r="W33" t="e">
        <f t="shared" si="29"/>
        <v>#REF!</v>
      </c>
      <c r="X33" t="e">
        <f t="shared" si="30"/>
        <v>#REF!</v>
      </c>
      <c r="Y33" t="e">
        <f t="shared" si="31"/>
        <v>#REF!</v>
      </c>
      <c r="AA33">
        <v>74674256</v>
      </c>
      <c r="AB33">
        <f t="shared" si="32"/>
        <v>1</v>
      </c>
      <c r="AC33">
        <f t="shared" si="33"/>
        <v>1</v>
      </c>
      <c r="AD33">
        <f>ROUND((((ET33)-(EU33))+AE33),2)</f>
        <v>0</v>
      </c>
      <c r="AE33">
        <f t="shared" ref="AE33:AF35" si="54">ROUND((EU33),2)</f>
        <v>0</v>
      </c>
      <c r="AF33">
        <f t="shared" si="54"/>
        <v>0</v>
      </c>
      <c r="AG33">
        <f t="shared" si="34"/>
        <v>0</v>
      </c>
      <c r="AH33">
        <f t="shared" ref="AH33:AI35" si="55">(EW33)</f>
        <v>0</v>
      </c>
      <c r="AI33">
        <f t="shared" si="55"/>
        <v>0</v>
      </c>
      <c r="AJ33">
        <f t="shared" si="35"/>
        <v>0</v>
      </c>
      <c r="AK33">
        <v>1</v>
      </c>
      <c r="AL33" s="68">
        <f>'1.Лок.смета.и.Акт'!F84</f>
        <v>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f>'1.Лок.смета.и.Акт'!J84</f>
        <v>9.11</v>
      </c>
      <c r="BD33" t="s">
        <v>6</v>
      </c>
      <c r="BE33" t="s">
        <v>6</v>
      </c>
      <c r="BF33" t="s">
        <v>6</v>
      </c>
      <c r="BG33" t="s">
        <v>6</v>
      </c>
      <c r="BH33">
        <v>3</v>
      </c>
      <c r="BI33">
        <v>1</v>
      </c>
      <c r="BJ33" t="s">
        <v>57</v>
      </c>
      <c r="BM33">
        <v>500001</v>
      </c>
      <c r="BN33">
        <v>0</v>
      </c>
      <c r="BO33" t="s">
        <v>6</v>
      </c>
      <c r="BP33">
        <v>0</v>
      </c>
      <c r="BQ33">
        <v>8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6</v>
      </c>
      <c r="BZ33">
        <v>0</v>
      </c>
      <c r="CA33">
        <v>0</v>
      </c>
      <c r="CB33" t="s">
        <v>6</v>
      </c>
      <c r="CE33">
        <v>0</v>
      </c>
      <c r="CF33">
        <v>0</v>
      </c>
      <c r="CG33">
        <v>0</v>
      </c>
      <c r="CM33">
        <v>0</v>
      </c>
      <c r="CN33" t="s">
        <v>6</v>
      </c>
      <c r="CO33">
        <v>0</v>
      </c>
      <c r="CP33" t="e">
        <f t="shared" si="36"/>
        <v>#REF!</v>
      </c>
      <c r="CQ33">
        <f>AC33*BC33</f>
        <v>9.11</v>
      </c>
      <c r="CR33">
        <f>AD33*BB33</f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</v>
      </c>
      <c r="CY33" t="e">
        <f t="shared" si="43"/>
        <v>#REF!</v>
      </c>
      <c r="CZ33" t="e">
        <f t="shared" si="44"/>
        <v>#REF!</v>
      </c>
      <c r="DC33" t="s">
        <v>6</v>
      </c>
      <c r="DD33" t="s">
        <v>6</v>
      </c>
      <c r="DE33" t="s">
        <v>6</v>
      </c>
      <c r="DF33" t="s">
        <v>6</v>
      </c>
      <c r="DG33" t="s">
        <v>6</v>
      </c>
      <c r="DH33" t="s">
        <v>6</v>
      </c>
      <c r="DI33" t="s">
        <v>6</v>
      </c>
      <c r="DJ33" t="s">
        <v>6</v>
      </c>
      <c r="DK33" t="s">
        <v>6</v>
      </c>
      <c r="DL33" t="s">
        <v>6</v>
      </c>
      <c r="DM33" t="s">
        <v>6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56</v>
      </c>
      <c r="DW33" t="str">
        <f>'1.Лок.смета.и.Акт'!D84</f>
        <v>РУБ</v>
      </c>
      <c r="DX33">
        <v>1</v>
      </c>
      <c r="DZ33" t="s">
        <v>6</v>
      </c>
      <c r="EA33" t="s">
        <v>6</v>
      </c>
      <c r="EB33" t="s">
        <v>6</v>
      </c>
      <c r="EC33" t="s">
        <v>6</v>
      </c>
      <c r="EE33">
        <v>61530067</v>
      </c>
      <c r="EF33">
        <v>8</v>
      </c>
      <c r="EG33" t="s">
        <v>58</v>
      </c>
      <c r="EH33">
        <v>0</v>
      </c>
      <c r="EI33" t="s">
        <v>6</v>
      </c>
      <c r="EJ33">
        <v>1</v>
      </c>
      <c r="EK33">
        <v>500001</v>
      </c>
      <c r="EL33" t="s">
        <v>59</v>
      </c>
      <c r="EM33" t="s">
        <v>60</v>
      </c>
      <c r="EO33" t="s">
        <v>6</v>
      </c>
      <c r="EQ33">
        <v>0</v>
      </c>
      <c r="ER33">
        <v>1</v>
      </c>
      <c r="ES33" s="68">
        <f>'1.Лок.смета.и.Акт'!F84</f>
        <v>1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6</v>
      </c>
      <c r="GD33">
        <v>1</v>
      </c>
      <c r="GF33">
        <v>-1743999360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46"/>
        <v>0</v>
      </c>
      <c r="GM33" t="e">
        <f t="shared" si="47"/>
        <v>#REF!</v>
      </c>
      <c r="GN33" t="e">
        <f t="shared" si="48"/>
        <v>#REF!</v>
      </c>
      <c r="GO33">
        <f t="shared" si="49"/>
        <v>0</v>
      </c>
      <c r="GP33">
        <f t="shared" si="50"/>
        <v>0</v>
      </c>
      <c r="GR33">
        <v>0</v>
      </c>
      <c r="GS33">
        <v>3</v>
      </c>
      <c r="GT33">
        <v>0</v>
      </c>
      <c r="GU33" t="s">
        <v>6</v>
      </c>
      <c r="GV33">
        <f t="shared" si="51"/>
        <v>0</v>
      </c>
      <c r="GW33">
        <v>1</v>
      </c>
      <c r="GX33" t="e">
        <f t="shared" si="52"/>
        <v>#REF!</v>
      </c>
      <c r="HA33">
        <v>0</v>
      </c>
      <c r="HB33">
        <v>0</v>
      </c>
      <c r="HC33">
        <f t="shared" si="53"/>
        <v>0</v>
      </c>
      <c r="HE33" t="s">
        <v>6</v>
      </c>
      <c r="HF33" t="s">
        <v>6</v>
      </c>
      <c r="HM33" t="s">
        <v>6</v>
      </c>
      <c r="HN33" t="s">
        <v>6</v>
      </c>
      <c r="HO33" t="s">
        <v>6</v>
      </c>
      <c r="HP33" t="s">
        <v>6</v>
      </c>
      <c r="HQ33" t="s">
        <v>6</v>
      </c>
      <c r="IF33">
        <v>-1</v>
      </c>
      <c r="IK33">
        <v>0</v>
      </c>
    </row>
    <row r="34" spans="1:245" x14ac:dyDescent="0.2">
      <c r="A34">
        <v>18</v>
      </c>
      <c r="B34">
        <v>1</v>
      </c>
      <c r="C34">
        <v>25</v>
      </c>
      <c r="E34" t="s">
        <v>61</v>
      </c>
      <c r="F34" t="str">
        <f>'1.Лок.смета.и.Акт'!B85</f>
        <v>19.2.03.02-0441</v>
      </c>
      <c r="G34" t="s">
        <v>63</v>
      </c>
      <c r="H34" t="s">
        <v>64</v>
      </c>
      <c r="I34">
        <f>I32*J34</f>
        <v>-3.9</v>
      </c>
      <c r="J34">
        <v>-0.02</v>
      </c>
      <c r="K34">
        <v>-0.02</v>
      </c>
      <c r="O34">
        <f t="shared" si="21"/>
        <v>-54696.9</v>
      </c>
      <c r="P34">
        <f t="shared" si="22"/>
        <v>-54696.9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74674256</v>
      </c>
      <c r="AB34">
        <f t="shared" si="32"/>
        <v>1539.5</v>
      </c>
      <c r="AC34">
        <f t="shared" si="33"/>
        <v>1539.5</v>
      </c>
      <c r="AD34">
        <f>ROUND((((ET34)-(EU34))+AE34),2)</f>
        <v>0</v>
      </c>
      <c r="AE34">
        <f t="shared" si="54"/>
        <v>0</v>
      </c>
      <c r="AF34">
        <f t="shared" si="54"/>
        <v>0</v>
      </c>
      <c r="AG34">
        <f t="shared" si="34"/>
        <v>0</v>
      </c>
      <c r="AH34">
        <f t="shared" si="55"/>
        <v>0</v>
      </c>
      <c r="AI34">
        <f t="shared" si="55"/>
        <v>0</v>
      </c>
      <c r="AJ34">
        <f t="shared" si="35"/>
        <v>0</v>
      </c>
      <c r="AK34">
        <v>1539.5</v>
      </c>
      <c r="AL34" s="68">
        <f>'1.Лок.смета.и.Акт'!F85</f>
        <v>1539.5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f>'1.Лок.смета.и.Акт'!J85</f>
        <v>9.11</v>
      </c>
      <c r="BD34" t="s">
        <v>6</v>
      </c>
      <c r="BE34" t="s">
        <v>6</v>
      </c>
      <c r="BF34" t="s">
        <v>6</v>
      </c>
      <c r="BG34" t="s">
        <v>6</v>
      </c>
      <c r="BH34">
        <v>3</v>
      </c>
      <c r="BI34">
        <v>1</v>
      </c>
      <c r="BJ34" t="s">
        <v>65</v>
      </c>
      <c r="BM34">
        <v>500001</v>
      </c>
      <c r="BN34">
        <v>0</v>
      </c>
      <c r="BO34" t="s">
        <v>6</v>
      </c>
      <c r="BP34">
        <v>0</v>
      </c>
      <c r="BQ34">
        <v>8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6</v>
      </c>
      <c r="BZ34">
        <v>0</v>
      </c>
      <c r="CA34">
        <v>0</v>
      </c>
      <c r="CB34" t="s">
        <v>6</v>
      </c>
      <c r="CE34">
        <v>0</v>
      </c>
      <c r="CF34">
        <v>0</v>
      </c>
      <c r="CG34">
        <v>0</v>
      </c>
      <c r="CM34">
        <v>0</v>
      </c>
      <c r="CN34" t="s">
        <v>6</v>
      </c>
      <c r="CO34">
        <v>0</v>
      </c>
      <c r="CP34">
        <f t="shared" si="36"/>
        <v>-54696.9</v>
      </c>
      <c r="CQ34">
        <f>AC34*BC34</f>
        <v>14024.844999999999</v>
      </c>
      <c r="CR34">
        <f>AD34*BB34</f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6</v>
      </c>
      <c r="DD34" t="s">
        <v>6</v>
      </c>
      <c r="DE34" t="s">
        <v>6</v>
      </c>
      <c r="DF34" t="s">
        <v>6</v>
      </c>
      <c r="DG34" t="s">
        <v>6</v>
      </c>
      <c r="DH34" t="s">
        <v>6</v>
      </c>
      <c r="DI34" t="s">
        <v>6</v>
      </c>
      <c r="DJ34" t="s">
        <v>6</v>
      </c>
      <c r="DK34" t="s">
        <v>6</v>
      </c>
      <c r="DL34" t="s">
        <v>6</v>
      </c>
      <c r="DM34" t="s">
        <v>6</v>
      </c>
      <c r="DN34">
        <v>0</v>
      </c>
      <c r="DO34">
        <v>0</v>
      </c>
      <c r="DP34">
        <v>1</v>
      </c>
      <c r="DQ34">
        <v>1</v>
      </c>
      <c r="DU34">
        <v>1005</v>
      </c>
      <c r="DV34" t="s">
        <v>64</v>
      </c>
      <c r="DW34" t="str">
        <f>'1.Лок.смета.и.Акт'!D85</f>
        <v>м2</v>
      </c>
      <c r="DX34">
        <v>1</v>
      </c>
      <c r="DZ34" t="s">
        <v>6</v>
      </c>
      <c r="EA34" t="s">
        <v>6</v>
      </c>
      <c r="EB34" t="s">
        <v>6</v>
      </c>
      <c r="EC34" t="s">
        <v>6</v>
      </c>
      <c r="EE34">
        <v>61530067</v>
      </c>
      <c r="EF34">
        <v>8</v>
      </c>
      <c r="EG34" t="s">
        <v>58</v>
      </c>
      <c r="EH34">
        <v>0</v>
      </c>
      <c r="EI34" t="s">
        <v>6</v>
      </c>
      <c r="EJ34">
        <v>1</v>
      </c>
      <c r="EK34">
        <v>500001</v>
      </c>
      <c r="EL34" t="s">
        <v>59</v>
      </c>
      <c r="EM34" t="s">
        <v>60</v>
      </c>
      <c r="EO34" t="s">
        <v>6</v>
      </c>
      <c r="EQ34">
        <v>0</v>
      </c>
      <c r="ER34">
        <v>1539.5</v>
      </c>
      <c r="ES34" s="68">
        <f>'1.Лок.смета.и.Акт'!F85</f>
        <v>1539.5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6</v>
      </c>
      <c r="GD34">
        <v>1</v>
      </c>
      <c r="GF34">
        <v>1232260308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46"/>
        <v>0</v>
      </c>
      <c r="GM34">
        <f t="shared" si="47"/>
        <v>-54696.9</v>
      </c>
      <c r="GN34">
        <f t="shared" si="48"/>
        <v>-54696.9</v>
      </c>
      <c r="GO34">
        <f t="shared" si="49"/>
        <v>0</v>
      </c>
      <c r="GP34">
        <f t="shared" si="50"/>
        <v>0</v>
      </c>
      <c r="GR34">
        <v>0</v>
      </c>
      <c r="GS34">
        <v>3</v>
      </c>
      <c r="GT34">
        <v>0</v>
      </c>
      <c r="GU34" t="s">
        <v>6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6</v>
      </c>
      <c r="HF34" t="s">
        <v>6</v>
      </c>
      <c r="HM34" t="s">
        <v>6</v>
      </c>
      <c r="HN34" t="s">
        <v>6</v>
      </c>
      <c r="HO34" t="s">
        <v>6</v>
      </c>
      <c r="HP34" t="s">
        <v>6</v>
      </c>
      <c r="HQ34" t="s">
        <v>6</v>
      </c>
      <c r="IF34">
        <v>-1</v>
      </c>
      <c r="IK34">
        <v>0</v>
      </c>
    </row>
    <row r="35" spans="1:245" x14ac:dyDescent="0.2">
      <c r="A35">
        <v>18</v>
      </c>
      <c r="B35">
        <v>1</v>
      </c>
      <c r="C35">
        <v>26</v>
      </c>
      <c r="E35" t="s">
        <v>66</v>
      </c>
      <c r="F35" t="str">
        <f>'1.Лок.смета.и.Акт'!B86</f>
        <v>Прайс</v>
      </c>
      <c r="G35" t="s">
        <v>67</v>
      </c>
      <c r="H35" t="s">
        <v>23</v>
      </c>
      <c r="I35" t="e">
        <f>I32*J35</f>
        <v>#REF!</v>
      </c>
      <c r="J35" s="174" t="e">
        <f>#REF!</f>
        <v>#REF!</v>
      </c>
      <c r="K35">
        <v>1</v>
      </c>
      <c r="O35" t="e">
        <f t="shared" si="21"/>
        <v>#REF!</v>
      </c>
      <c r="P35" t="e">
        <f t="shared" si="22"/>
        <v>#REF!</v>
      </c>
      <c r="Q35" t="e">
        <f t="shared" si="23"/>
        <v>#REF!</v>
      </c>
      <c r="R35" t="e">
        <f t="shared" si="24"/>
        <v>#REF!</v>
      </c>
      <c r="S35" t="e">
        <f t="shared" si="25"/>
        <v>#REF!</v>
      </c>
      <c r="T35" t="e">
        <f t="shared" si="26"/>
        <v>#REF!</v>
      </c>
      <c r="U35" t="e">
        <f t="shared" si="27"/>
        <v>#REF!</v>
      </c>
      <c r="V35" t="e">
        <f t="shared" si="28"/>
        <v>#REF!</v>
      </c>
      <c r="W35" t="e">
        <f t="shared" si="29"/>
        <v>#REF!</v>
      </c>
      <c r="X35" t="e">
        <f t="shared" si="30"/>
        <v>#REF!</v>
      </c>
      <c r="Y35" t="e">
        <f t="shared" si="31"/>
        <v>#REF!</v>
      </c>
      <c r="AA35">
        <v>74674256</v>
      </c>
      <c r="AB35">
        <f t="shared" si="32"/>
        <v>910.52</v>
      </c>
      <c r="AC35">
        <f t="shared" si="33"/>
        <v>910.52</v>
      </c>
      <c r="AD35">
        <f>ROUND((((ET35)-(EU35))+AE35),2)</f>
        <v>0</v>
      </c>
      <c r="AE35">
        <f t="shared" si="54"/>
        <v>0</v>
      </c>
      <c r="AF35">
        <f t="shared" si="54"/>
        <v>0</v>
      </c>
      <c r="AG35">
        <f t="shared" si="34"/>
        <v>0</v>
      </c>
      <c r="AH35">
        <f t="shared" si="55"/>
        <v>0</v>
      </c>
      <c r="AI35">
        <f t="shared" si="55"/>
        <v>0</v>
      </c>
      <c r="AJ35">
        <f t="shared" si="35"/>
        <v>0</v>
      </c>
      <c r="AK35">
        <v>910.5200000000001</v>
      </c>
      <c r="AL35" s="68">
        <f>'1.Лок.смета.и.Акт'!F86</f>
        <v>910.5200000000001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f>'1.Лок.смета.и.Акт'!J86</f>
        <v>9.11</v>
      </c>
      <c r="BD35" t="s">
        <v>6</v>
      </c>
      <c r="BE35" t="s">
        <v>6</v>
      </c>
      <c r="BF35" t="s">
        <v>6</v>
      </c>
      <c r="BG35" t="s">
        <v>6</v>
      </c>
      <c r="BH35">
        <v>3</v>
      </c>
      <c r="BI35">
        <v>1</v>
      </c>
      <c r="BJ35" t="s">
        <v>68</v>
      </c>
      <c r="BM35">
        <v>500001</v>
      </c>
      <c r="BN35">
        <v>0</v>
      </c>
      <c r="BO35" t="s">
        <v>6</v>
      </c>
      <c r="BP35">
        <v>0</v>
      </c>
      <c r="BQ35">
        <v>8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6</v>
      </c>
      <c r="BZ35">
        <v>0</v>
      </c>
      <c r="CA35">
        <v>0</v>
      </c>
      <c r="CB35" t="s">
        <v>6</v>
      </c>
      <c r="CE35">
        <v>0</v>
      </c>
      <c r="CF35">
        <v>0</v>
      </c>
      <c r="CG35">
        <v>0</v>
      </c>
      <c r="CM35">
        <v>0</v>
      </c>
      <c r="CN35" t="s">
        <v>6</v>
      </c>
      <c r="CO35">
        <v>0</v>
      </c>
      <c r="CP35" t="e">
        <f t="shared" si="36"/>
        <v>#REF!</v>
      </c>
      <c r="CQ35">
        <f>AC35</f>
        <v>910.52</v>
      </c>
      <c r="CR35">
        <f>AD35</f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 t="e">
        <f t="shared" si="43"/>
        <v>#REF!</v>
      </c>
      <c r="CZ35" t="e">
        <f t="shared" si="44"/>
        <v>#REF!</v>
      </c>
      <c r="DC35" t="s">
        <v>6</v>
      </c>
      <c r="DD35" t="s">
        <v>6</v>
      </c>
      <c r="DE35" t="s">
        <v>6</v>
      </c>
      <c r="DF35" t="s">
        <v>6</v>
      </c>
      <c r="DG35" t="s">
        <v>6</v>
      </c>
      <c r="DH35" t="s">
        <v>6</v>
      </c>
      <c r="DI35" t="s">
        <v>6</v>
      </c>
      <c r="DJ35" t="s">
        <v>6</v>
      </c>
      <c r="DK35" t="s">
        <v>6</v>
      </c>
      <c r="DL35" t="s">
        <v>6</v>
      </c>
      <c r="DM35" t="s">
        <v>6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23</v>
      </c>
      <c r="DW35" t="str">
        <f>'1.Лок.смета.и.Акт'!D86</f>
        <v>ШТ</v>
      </c>
      <c r="DX35">
        <v>1</v>
      </c>
      <c r="DZ35" t="s">
        <v>6</v>
      </c>
      <c r="EA35" t="s">
        <v>6</v>
      </c>
      <c r="EB35" t="s">
        <v>6</v>
      </c>
      <c r="EC35" t="s">
        <v>6</v>
      </c>
      <c r="EE35">
        <v>61530067</v>
      </c>
      <c r="EF35">
        <v>8</v>
      </c>
      <c r="EG35" t="s">
        <v>58</v>
      </c>
      <c r="EH35">
        <v>0</v>
      </c>
      <c r="EI35" t="s">
        <v>6</v>
      </c>
      <c r="EJ35">
        <v>1</v>
      </c>
      <c r="EK35">
        <v>500001</v>
      </c>
      <c r="EL35" t="s">
        <v>59</v>
      </c>
      <c r="EM35" t="s">
        <v>60</v>
      </c>
      <c r="EO35" t="s">
        <v>6</v>
      </c>
      <c r="EQ35">
        <v>0</v>
      </c>
      <c r="ER35">
        <v>865.83</v>
      </c>
      <c r="ES35" s="68">
        <f>'1.Лок.смета.и.Акт'!F86</f>
        <v>910.5200000000001</v>
      </c>
      <c r="ET35">
        <v>0</v>
      </c>
      <c r="EU35">
        <v>0</v>
      </c>
      <c r="EV35">
        <v>0</v>
      </c>
      <c r="EW35">
        <v>0</v>
      </c>
      <c r="EX35">
        <v>0</v>
      </c>
      <c r="EZ35">
        <v>5</v>
      </c>
      <c r="FC35">
        <v>0</v>
      </c>
      <c r="FD35">
        <v>18</v>
      </c>
      <c r="FF35">
        <v>865.83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69</v>
      </c>
      <c r="GD35">
        <v>1</v>
      </c>
      <c r="GF35">
        <v>-797745458</v>
      </c>
      <c r="GG35">
        <v>2</v>
      </c>
      <c r="GH35">
        <v>3</v>
      </c>
      <c r="GI35">
        <v>4</v>
      </c>
      <c r="GJ35">
        <v>0</v>
      </c>
      <c r="GK35">
        <v>0</v>
      </c>
      <c r="GL35">
        <f t="shared" si="46"/>
        <v>0</v>
      </c>
      <c r="GM35" t="e">
        <f t="shared" si="47"/>
        <v>#REF!</v>
      </c>
      <c r="GN35" t="e">
        <f t="shared" si="48"/>
        <v>#REF!</v>
      </c>
      <c r="GO35">
        <f t="shared" si="49"/>
        <v>0</v>
      </c>
      <c r="GP35">
        <f t="shared" si="50"/>
        <v>0</v>
      </c>
      <c r="GR35">
        <v>1</v>
      </c>
      <c r="GS35">
        <v>1</v>
      </c>
      <c r="GT35">
        <v>0</v>
      </c>
      <c r="GU35" t="s">
        <v>6</v>
      </c>
      <c r="GV35">
        <f t="shared" si="51"/>
        <v>0</v>
      </c>
      <c r="GW35">
        <v>1</v>
      </c>
      <c r="GX35" t="e">
        <f t="shared" si="52"/>
        <v>#REF!</v>
      </c>
      <c r="HA35">
        <v>0</v>
      </c>
      <c r="HB35">
        <v>0</v>
      </c>
      <c r="HC35">
        <f t="shared" si="53"/>
        <v>0</v>
      </c>
      <c r="HE35" t="s">
        <v>43</v>
      </c>
      <c r="HF35" t="s">
        <v>45</v>
      </c>
      <c r="HG35" t="e">
        <f>ROUND(AC35*I35,2)</f>
        <v>#REF!</v>
      </c>
      <c r="HM35" t="s">
        <v>6</v>
      </c>
      <c r="HN35" t="s">
        <v>6</v>
      </c>
      <c r="HO35" t="s">
        <v>6</v>
      </c>
      <c r="HP35" t="s">
        <v>6</v>
      </c>
      <c r="HQ35" t="s">
        <v>6</v>
      </c>
      <c r="IF35">
        <v>-1</v>
      </c>
      <c r="IK35">
        <v>0</v>
      </c>
    </row>
    <row r="36" spans="1:245" x14ac:dyDescent="0.2">
      <c r="A36">
        <v>17</v>
      </c>
      <c r="B36">
        <v>1</v>
      </c>
      <c r="C36">
        <f>ROW(SmtRes!A36)</f>
        <v>36</v>
      </c>
      <c r="D36">
        <f>ROW(EtalonRes!A32)</f>
        <v>32</v>
      </c>
      <c r="E36" t="s">
        <v>70</v>
      </c>
      <c r="F36" t="s">
        <v>51</v>
      </c>
      <c r="G36" t="s">
        <v>52</v>
      </c>
      <c r="H36" t="s">
        <v>23</v>
      </c>
      <c r="I36">
        <f>'1.Лок.смета.и.Акт'!E91</f>
        <v>135</v>
      </c>
      <c r="J36">
        <v>0</v>
      </c>
      <c r="K36">
        <v>135</v>
      </c>
      <c r="O36">
        <f t="shared" si="21"/>
        <v>90862.97</v>
      </c>
      <c r="P36">
        <f t="shared" si="22"/>
        <v>42651.199999999997</v>
      </c>
      <c r="Q36">
        <f t="shared" si="23"/>
        <v>2774.66</v>
      </c>
      <c r="R36">
        <f t="shared" si="24"/>
        <v>585.99</v>
      </c>
      <c r="S36">
        <f t="shared" si="25"/>
        <v>45437.11</v>
      </c>
      <c r="T36">
        <f t="shared" si="26"/>
        <v>0</v>
      </c>
      <c r="U36">
        <f t="shared" si="27"/>
        <v>151.67250000000001</v>
      </c>
      <c r="V36">
        <f t="shared" si="28"/>
        <v>1.4175</v>
      </c>
      <c r="W36">
        <f t="shared" si="29"/>
        <v>0</v>
      </c>
      <c r="X36">
        <f t="shared" si="30"/>
        <v>55687.95</v>
      </c>
      <c r="Y36">
        <f t="shared" si="31"/>
        <v>33136.629999999997</v>
      </c>
      <c r="AA36">
        <v>74674256</v>
      </c>
      <c r="AB36">
        <f t="shared" si="32"/>
        <v>46.31</v>
      </c>
      <c r="AC36">
        <f t="shared" si="33"/>
        <v>34.68</v>
      </c>
      <c r="AD36">
        <f>ROUND(((((ET36*ROUND(1.05,7)))-((EU36*ROUND(1.05,7))))+AE36),2)</f>
        <v>1.55</v>
      </c>
      <c r="AE36">
        <f>ROUND(((EU36*ROUND(1.05,7))),2)</f>
        <v>0.13</v>
      </c>
      <c r="AF36">
        <f>ROUND(((EV36*ROUND(1.05,7))),2)</f>
        <v>10.08</v>
      </c>
      <c r="AG36">
        <f t="shared" si="34"/>
        <v>0</v>
      </c>
      <c r="AH36">
        <f>((EW36*ROUND(1.05,7)))</f>
        <v>1.1235000000000002</v>
      </c>
      <c r="AI36">
        <f>((EX36*ROUND(1.05,7)))</f>
        <v>1.0500000000000001E-2</v>
      </c>
      <c r="AJ36">
        <f t="shared" si="35"/>
        <v>0</v>
      </c>
      <c r="AK36">
        <f>AL36+AM36+AO36</f>
        <v>45.75</v>
      </c>
      <c r="AL36" s="68">
        <f>'1.Лок.смета.и.Акт'!F95</f>
        <v>34.68</v>
      </c>
      <c r="AM36" s="68">
        <f>'1.Лок.смета.и.Акт'!F93</f>
        <v>1.47</v>
      </c>
      <c r="AN36" s="68">
        <f>'1.Лок.смета.и.Акт'!F94</f>
        <v>0.12</v>
      </c>
      <c r="AO36" s="68">
        <f>'1.Лок.смета.и.Акт'!F92</f>
        <v>9.6</v>
      </c>
      <c r="AP36">
        <v>0</v>
      </c>
      <c r="AQ36">
        <f>'1.Лок.смета.и.Акт'!E98</f>
        <v>1.07</v>
      </c>
      <c r="AR36">
        <v>0.01</v>
      </c>
      <c r="AS36">
        <v>0</v>
      </c>
      <c r="AT36">
        <v>121</v>
      </c>
      <c r="AU36">
        <v>72</v>
      </c>
      <c r="AV36">
        <v>1</v>
      </c>
      <c r="AW36">
        <v>1</v>
      </c>
      <c r="AZ36">
        <v>1</v>
      </c>
      <c r="BA36">
        <f>'1.Лок.смета.и.Акт'!J92</f>
        <v>33.39</v>
      </c>
      <c r="BB36">
        <f>'1.Лок.смета.и.Акт'!J93</f>
        <v>13.26</v>
      </c>
      <c r="BC36">
        <f>'1.Лок.смета.и.Акт'!J95</f>
        <v>9.11</v>
      </c>
      <c r="BD36" t="s">
        <v>6</v>
      </c>
      <c r="BE36" t="s">
        <v>6</v>
      </c>
      <c r="BF36" t="s">
        <v>6</v>
      </c>
      <c r="BG36" t="s">
        <v>6</v>
      </c>
      <c r="BH36">
        <v>0</v>
      </c>
      <c r="BI36">
        <v>1</v>
      </c>
      <c r="BJ36" t="s">
        <v>53</v>
      </c>
      <c r="BM36">
        <v>20001</v>
      </c>
      <c r="BN36">
        <v>0</v>
      </c>
      <c r="BO36" t="s">
        <v>6</v>
      </c>
      <c r="BP36">
        <v>0</v>
      </c>
      <c r="BQ36">
        <v>22</v>
      </c>
      <c r="BR36">
        <v>0</v>
      </c>
      <c r="BS36">
        <f>'1.Лок.смета.и.Акт'!J94</f>
        <v>33.39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6</v>
      </c>
      <c r="BZ36">
        <v>121</v>
      </c>
      <c r="CA36">
        <v>72</v>
      </c>
      <c r="CB36" t="s">
        <v>6</v>
      </c>
      <c r="CE36">
        <v>0</v>
      </c>
      <c r="CF36">
        <v>0</v>
      </c>
      <c r="CG36">
        <v>0</v>
      </c>
      <c r="CM36">
        <v>0</v>
      </c>
      <c r="CN36" t="s">
        <v>25</v>
      </c>
      <c r="CO36">
        <v>0</v>
      </c>
      <c r="CP36">
        <f t="shared" si="36"/>
        <v>90862.97</v>
      </c>
      <c r="CQ36">
        <f>AC36*BC36</f>
        <v>315.9348</v>
      </c>
      <c r="CR36">
        <f>AD36*BB36</f>
        <v>20.553000000000001</v>
      </c>
      <c r="CS36">
        <f t="shared" si="37"/>
        <v>4.3407</v>
      </c>
      <c r="CT36">
        <f t="shared" si="38"/>
        <v>336.57120000000003</v>
      </c>
      <c r="CU36">
        <f t="shared" si="39"/>
        <v>0</v>
      </c>
      <c r="CV36">
        <f t="shared" si="40"/>
        <v>1.1235000000000002</v>
      </c>
      <c r="CW36">
        <f t="shared" si="41"/>
        <v>1.0500000000000001E-2</v>
      </c>
      <c r="CX36">
        <f t="shared" si="42"/>
        <v>0</v>
      </c>
      <c r="CY36">
        <f t="shared" si="43"/>
        <v>55687.950999999994</v>
      </c>
      <c r="CZ36">
        <f t="shared" si="44"/>
        <v>33136.631999999998</v>
      </c>
      <c r="DB36">
        <v>4</v>
      </c>
      <c r="DC36" t="s">
        <v>6</v>
      </c>
      <c r="DD36" t="s">
        <v>6</v>
      </c>
      <c r="DE36" t="s">
        <v>26</v>
      </c>
      <c r="DF36" t="s">
        <v>26</v>
      </c>
      <c r="DG36" t="s">
        <v>26</v>
      </c>
      <c r="DH36" t="s">
        <v>6</v>
      </c>
      <c r="DI36" t="s">
        <v>26</v>
      </c>
      <c r="DJ36" t="s">
        <v>26</v>
      </c>
      <c r="DK36" t="s">
        <v>6</v>
      </c>
      <c r="DL36" t="s">
        <v>6</v>
      </c>
      <c r="DM36" t="s">
        <v>6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23</v>
      </c>
      <c r="DW36" t="str">
        <f>'1.Лок.смета.и.Акт'!D91</f>
        <v>ШТ</v>
      </c>
      <c r="DX36">
        <v>1</v>
      </c>
      <c r="DZ36" t="s">
        <v>6</v>
      </c>
      <c r="EA36" t="s">
        <v>6</v>
      </c>
      <c r="EB36" t="s">
        <v>6</v>
      </c>
      <c r="EC36" t="s">
        <v>6</v>
      </c>
      <c r="EE36">
        <v>61529847</v>
      </c>
      <c r="EF36">
        <v>22</v>
      </c>
      <c r="EG36" t="s">
        <v>27</v>
      </c>
      <c r="EH36">
        <v>16</v>
      </c>
      <c r="EI36" t="s">
        <v>28</v>
      </c>
      <c r="EJ36">
        <v>1</v>
      </c>
      <c r="EK36">
        <v>20001</v>
      </c>
      <c r="EL36" t="s">
        <v>29</v>
      </c>
      <c r="EM36" t="s">
        <v>30</v>
      </c>
      <c r="EO36" t="s">
        <v>31</v>
      </c>
      <c r="EQ36">
        <v>0</v>
      </c>
      <c r="ER36">
        <f>ES36+ET36+EV36</f>
        <v>45.75</v>
      </c>
      <c r="ES36" s="68">
        <f>'1.Лок.смета.и.Акт'!F95</f>
        <v>34.68</v>
      </c>
      <c r="ET36" s="68">
        <f>'1.Лок.смета.и.Акт'!F93</f>
        <v>1.47</v>
      </c>
      <c r="EU36" s="68">
        <f>'1.Лок.смета.и.Акт'!F94</f>
        <v>0.12</v>
      </c>
      <c r="EV36" s="68">
        <f>'1.Лок.смета.и.Акт'!F92</f>
        <v>9.6</v>
      </c>
      <c r="EW36">
        <f>'1.Лок.смета.и.Акт'!E98</f>
        <v>1.07</v>
      </c>
      <c r="EX36">
        <v>0.01</v>
      </c>
      <c r="EY36">
        <v>0</v>
      </c>
      <c r="FQ36">
        <v>0</v>
      </c>
      <c r="FR36">
        <f t="shared" si="45"/>
        <v>0</v>
      </c>
      <c r="FS36">
        <v>0</v>
      </c>
      <c r="FX36">
        <v>121</v>
      </c>
      <c r="FY36">
        <v>72</v>
      </c>
      <c r="GA36" t="s">
        <v>6</v>
      </c>
      <c r="GD36">
        <v>1</v>
      </c>
      <c r="GF36">
        <v>-586852839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46"/>
        <v>0</v>
      </c>
      <c r="GM36">
        <f t="shared" si="47"/>
        <v>179687.55</v>
      </c>
      <c r="GN36">
        <f t="shared" si="48"/>
        <v>179687.55</v>
      </c>
      <c r="GO36">
        <f t="shared" si="49"/>
        <v>0</v>
      </c>
      <c r="GP36">
        <f t="shared" si="50"/>
        <v>0</v>
      </c>
      <c r="GR36">
        <v>0</v>
      </c>
      <c r="GS36">
        <v>3</v>
      </c>
      <c r="GT36">
        <v>0</v>
      </c>
      <c r="GU36" t="s">
        <v>6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6</v>
      </c>
      <c r="HF36" t="s">
        <v>6</v>
      </c>
      <c r="HM36" t="s">
        <v>6</v>
      </c>
      <c r="HN36" t="s">
        <v>32</v>
      </c>
      <c r="HO36" t="s">
        <v>33</v>
      </c>
      <c r="HP36" t="s">
        <v>28</v>
      </c>
      <c r="HQ36" t="s">
        <v>28</v>
      </c>
      <c r="IF36">
        <v>-1</v>
      </c>
      <c r="IK36">
        <v>0</v>
      </c>
    </row>
    <row r="37" spans="1:245" x14ac:dyDescent="0.2">
      <c r="A37">
        <v>18</v>
      </c>
      <c r="B37">
        <v>1</v>
      </c>
      <c r="C37">
        <v>31</v>
      </c>
      <c r="E37" t="s">
        <v>71</v>
      </c>
      <c r="F37" t="str">
        <f>'1.Лок.смета.и.Акт'!B99</f>
        <v>01.7.03.04-0001-3</v>
      </c>
      <c r="G37" t="s">
        <v>55</v>
      </c>
      <c r="H37" t="s">
        <v>56</v>
      </c>
      <c r="I37" t="e">
        <f>I36*J37</f>
        <v>#REF!</v>
      </c>
      <c r="J37" s="174" t="e">
        <f>#REF!</f>
        <v>#REF!</v>
      </c>
      <c r="K37">
        <v>0.1</v>
      </c>
      <c r="O37" t="e">
        <f t="shared" si="21"/>
        <v>#REF!</v>
      </c>
      <c r="P37" t="e">
        <f t="shared" si="22"/>
        <v>#REF!</v>
      </c>
      <c r="Q37" t="e">
        <f t="shared" si="23"/>
        <v>#REF!</v>
      </c>
      <c r="R37" t="e">
        <f t="shared" si="24"/>
        <v>#REF!</v>
      </c>
      <c r="S37" t="e">
        <f t="shared" si="25"/>
        <v>#REF!</v>
      </c>
      <c r="T37" t="e">
        <f t="shared" si="26"/>
        <v>#REF!</v>
      </c>
      <c r="U37" t="e">
        <f t="shared" si="27"/>
        <v>#REF!</v>
      </c>
      <c r="V37" t="e">
        <f t="shared" si="28"/>
        <v>#REF!</v>
      </c>
      <c r="W37" t="e">
        <f t="shared" si="29"/>
        <v>#REF!</v>
      </c>
      <c r="X37" t="e">
        <f t="shared" si="30"/>
        <v>#REF!</v>
      </c>
      <c r="Y37" t="e">
        <f t="shared" si="31"/>
        <v>#REF!</v>
      </c>
      <c r="AA37">
        <v>74674256</v>
      </c>
      <c r="AB37">
        <f t="shared" si="32"/>
        <v>1</v>
      </c>
      <c r="AC37">
        <f t="shared" si="33"/>
        <v>1</v>
      </c>
      <c r="AD37">
        <f>ROUND((((ET37)-(EU37))+AE37),2)</f>
        <v>0</v>
      </c>
      <c r="AE37">
        <f t="shared" ref="AE37:AF39" si="56">ROUND((EU37),2)</f>
        <v>0</v>
      </c>
      <c r="AF37">
        <f t="shared" si="56"/>
        <v>0</v>
      </c>
      <c r="AG37">
        <f t="shared" si="34"/>
        <v>0</v>
      </c>
      <c r="AH37">
        <f t="shared" ref="AH37:AI39" si="57">(EW37)</f>
        <v>0</v>
      </c>
      <c r="AI37">
        <f t="shared" si="57"/>
        <v>0</v>
      </c>
      <c r="AJ37">
        <f t="shared" si="35"/>
        <v>0</v>
      </c>
      <c r="AK37">
        <v>1</v>
      </c>
      <c r="AL37" s="68">
        <f>'1.Лок.смета.и.Акт'!F99</f>
        <v>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f>'1.Лок.смета.и.Акт'!J99</f>
        <v>9.11</v>
      </c>
      <c r="BD37" t="s">
        <v>6</v>
      </c>
      <c r="BE37" t="s">
        <v>6</v>
      </c>
      <c r="BF37" t="s">
        <v>6</v>
      </c>
      <c r="BG37" t="s">
        <v>6</v>
      </c>
      <c r="BH37">
        <v>3</v>
      </c>
      <c r="BI37">
        <v>1</v>
      </c>
      <c r="BJ37" t="s">
        <v>57</v>
      </c>
      <c r="BM37">
        <v>500001</v>
      </c>
      <c r="BN37">
        <v>0</v>
      </c>
      <c r="BO37" t="s">
        <v>6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6</v>
      </c>
      <c r="BZ37">
        <v>0</v>
      </c>
      <c r="CA37">
        <v>0</v>
      </c>
      <c r="CB37" t="s">
        <v>6</v>
      </c>
      <c r="CE37">
        <v>0</v>
      </c>
      <c r="CF37">
        <v>0</v>
      </c>
      <c r="CG37">
        <v>0</v>
      </c>
      <c r="CM37">
        <v>0</v>
      </c>
      <c r="CN37" t="s">
        <v>6</v>
      </c>
      <c r="CO37">
        <v>0</v>
      </c>
      <c r="CP37" t="e">
        <f t="shared" si="36"/>
        <v>#REF!</v>
      </c>
      <c r="CQ37">
        <f>AC37*BC37</f>
        <v>9.11</v>
      </c>
      <c r="CR37">
        <f>AD37*BB37</f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 t="e">
        <f t="shared" si="43"/>
        <v>#REF!</v>
      </c>
      <c r="CZ37" t="e">
        <f t="shared" si="44"/>
        <v>#REF!</v>
      </c>
      <c r="DC37" t="s">
        <v>6</v>
      </c>
      <c r="DD37" t="s">
        <v>6</v>
      </c>
      <c r="DE37" t="s">
        <v>6</v>
      </c>
      <c r="DF37" t="s">
        <v>6</v>
      </c>
      <c r="DG37" t="s">
        <v>6</v>
      </c>
      <c r="DH37" t="s">
        <v>6</v>
      </c>
      <c r="DI37" t="s">
        <v>6</v>
      </c>
      <c r="DJ37" t="s">
        <v>6</v>
      </c>
      <c r="DK37" t="s">
        <v>6</v>
      </c>
      <c r="DL37" t="s">
        <v>6</v>
      </c>
      <c r="DM37" t="s">
        <v>6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56</v>
      </c>
      <c r="DW37" t="str">
        <f>'1.Лок.смета.и.Акт'!D99</f>
        <v>РУБ</v>
      </c>
      <c r="DX37">
        <v>1</v>
      </c>
      <c r="DZ37" t="s">
        <v>6</v>
      </c>
      <c r="EA37" t="s">
        <v>6</v>
      </c>
      <c r="EB37" t="s">
        <v>6</v>
      </c>
      <c r="EC37" t="s">
        <v>6</v>
      </c>
      <c r="EE37">
        <v>61530067</v>
      </c>
      <c r="EF37">
        <v>8</v>
      </c>
      <c r="EG37" t="s">
        <v>58</v>
      </c>
      <c r="EH37">
        <v>0</v>
      </c>
      <c r="EI37" t="s">
        <v>6</v>
      </c>
      <c r="EJ37">
        <v>1</v>
      </c>
      <c r="EK37">
        <v>500001</v>
      </c>
      <c r="EL37" t="s">
        <v>59</v>
      </c>
      <c r="EM37" t="s">
        <v>60</v>
      </c>
      <c r="EO37" t="s">
        <v>6</v>
      </c>
      <c r="EQ37">
        <v>0</v>
      </c>
      <c r="ER37">
        <v>1</v>
      </c>
      <c r="ES37" s="68">
        <f>'1.Лок.смета.и.Акт'!F99</f>
        <v>1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6</v>
      </c>
      <c r="GD37">
        <v>1</v>
      </c>
      <c r="GF37">
        <v>-1743999360</v>
      </c>
      <c r="GG37">
        <v>2</v>
      </c>
      <c r="GH37">
        <v>1</v>
      </c>
      <c r="GI37">
        <v>4</v>
      </c>
      <c r="GJ37">
        <v>0</v>
      </c>
      <c r="GK37">
        <v>0</v>
      </c>
      <c r="GL37">
        <f t="shared" si="46"/>
        <v>0</v>
      </c>
      <c r="GM37" t="e">
        <f t="shared" si="47"/>
        <v>#REF!</v>
      </c>
      <c r="GN37" t="e">
        <f t="shared" si="48"/>
        <v>#REF!</v>
      </c>
      <c r="GO37">
        <f t="shared" si="49"/>
        <v>0</v>
      </c>
      <c r="GP37">
        <f t="shared" si="50"/>
        <v>0</v>
      </c>
      <c r="GR37">
        <v>0</v>
      </c>
      <c r="GS37">
        <v>3</v>
      </c>
      <c r="GT37">
        <v>0</v>
      </c>
      <c r="GU37" t="s">
        <v>6</v>
      </c>
      <c r="GV37">
        <f t="shared" si="51"/>
        <v>0</v>
      </c>
      <c r="GW37">
        <v>1</v>
      </c>
      <c r="GX37" t="e">
        <f t="shared" si="52"/>
        <v>#REF!</v>
      </c>
      <c r="HA37">
        <v>0</v>
      </c>
      <c r="HB37">
        <v>0</v>
      </c>
      <c r="HC37">
        <f t="shared" si="53"/>
        <v>0</v>
      </c>
      <c r="HE37" t="s">
        <v>6</v>
      </c>
      <c r="HF37" t="s">
        <v>6</v>
      </c>
      <c r="HM37" t="s">
        <v>6</v>
      </c>
      <c r="HN37" t="s">
        <v>6</v>
      </c>
      <c r="HO37" t="s">
        <v>6</v>
      </c>
      <c r="HP37" t="s">
        <v>6</v>
      </c>
      <c r="HQ37" t="s">
        <v>6</v>
      </c>
      <c r="IF37">
        <v>-1</v>
      </c>
      <c r="IK37">
        <v>0</v>
      </c>
    </row>
    <row r="38" spans="1:245" x14ac:dyDescent="0.2">
      <c r="A38">
        <v>18</v>
      </c>
      <c r="B38">
        <v>1</v>
      </c>
      <c r="C38">
        <v>35</v>
      </c>
      <c r="E38" t="s">
        <v>72</v>
      </c>
      <c r="F38" t="str">
        <f>'1.Лок.смета.и.Акт'!B100</f>
        <v>19.2.03.02-0441</v>
      </c>
      <c r="G38" t="s">
        <v>63</v>
      </c>
      <c r="H38" t="s">
        <v>64</v>
      </c>
      <c r="I38">
        <f>I36*J38</f>
        <v>-2.7</v>
      </c>
      <c r="J38">
        <v>-0.02</v>
      </c>
      <c r="K38">
        <v>-0.02</v>
      </c>
      <c r="O38">
        <f t="shared" si="21"/>
        <v>-37867.08</v>
      </c>
      <c r="P38">
        <f t="shared" si="22"/>
        <v>-37867.08</v>
      </c>
      <c r="Q38">
        <f t="shared" si="23"/>
        <v>0</v>
      </c>
      <c r="R38">
        <f t="shared" si="24"/>
        <v>0</v>
      </c>
      <c r="S38">
        <f t="shared" si="25"/>
        <v>0</v>
      </c>
      <c r="T38">
        <f t="shared" si="26"/>
        <v>0</v>
      </c>
      <c r="U38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AA38">
        <v>74674256</v>
      </c>
      <c r="AB38">
        <f t="shared" si="32"/>
        <v>1539.5</v>
      </c>
      <c r="AC38">
        <f t="shared" si="33"/>
        <v>1539.5</v>
      </c>
      <c r="AD38">
        <f>ROUND((((ET38)-(EU38))+AE38),2)</f>
        <v>0</v>
      </c>
      <c r="AE38">
        <f t="shared" si="56"/>
        <v>0</v>
      </c>
      <c r="AF38">
        <f t="shared" si="56"/>
        <v>0</v>
      </c>
      <c r="AG38">
        <f t="shared" si="34"/>
        <v>0</v>
      </c>
      <c r="AH38">
        <f t="shared" si="57"/>
        <v>0</v>
      </c>
      <c r="AI38">
        <f t="shared" si="57"/>
        <v>0</v>
      </c>
      <c r="AJ38">
        <f t="shared" si="35"/>
        <v>0</v>
      </c>
      <c r="AK38">
        <v>1539.5</v>
      </c>
      <c r="AL38" s="68">
        <f>'1.Лок.смета.и.Акт'!F100</f>
        <v>1539.5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f>'1.Лок.смета.и.Акт'!J100</f>
        <v>9.11</v>
      </c>
      <c r="BD38" t="s">
        <v>6</v>
      </c>
      <c r="BE38" t="s">
        <v>6</v>
      </c>
      <c r="BF38" t="s">
        <v>6</v>
      </c>
      <c r="BG38" t="s">
        <v>6</v>
      </c>
      <c r="BH38">
        <v>3</v>
      </c>
      <c r="BI38">
        <v>1</v>
      </c>
      <c r="BJ38" t="s">
        <v>65</v>
      </c>
      <c r="BM38">
        <v>500001</v>
      </c>
      <c r="BN38">
        <v>0</v>
      </c>
      <c r="BO38" t="s">
        <v>6</v>
      </c>
      <c r="BP38">
        <v>0</v>
      </c>
      <c r="BQ38">
        <v>8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6</v>
      </c>
      <c r="BZ38">
        <v>0</v>
      </c>
      <c r="CA38">
        <v>0</v>
      </c>
      <c r="CB38" t="s">
        <v>6</v>
      </c>
      <c r="CE38">
        <v>0</v>
      </c>
      <c r="CF38">
        <v>0</v>
      </c>
      <c r="CG38">
        <v>0</v>
      </c>
      <c r="CM38">
        <v>0</v>
      </c>
      <c r="CN38" t="s">
        <v>6</v>
      </c>
      <c r="CO38">
        <v>0</v>
      </c>
      <c r="CP38">
        <f t="shared" si="36"/>
        <v>-37867.08</v>
      </c>
      <c r="CQ38">
        <f>AC38*BC38</f>
        <v>14024.844999999999</v>
      </c>
      <c r="CR38">
        <f>AD38*BB38</f>
        <v>0</v>
      </c>
      <c r="CS38">
        <f t="shared" si="37"/>
        <v>0</v>
      </c>
      <c r="CT38">
        <f t="shared" si="38"/>
        <v>0</v>
      </c>
      <c r="CU38">
        <f t="shared" si="39"/>
        <v>0</v>
      </c>
      <c r="CV38">
        <f t="shared" si="40"/>
        <v>0</v>
      </c>
      <c r="CW38">
        <f t="shared" si="41"/>
        <v>0</v>
      </c>
      <c r="CX38">
        <f t="shared" si="42"/>
        <v>0</v>
      </c>
      <c r="CY38">
        <f t="shared" si="43"/>
        <v>0</v>
      </c>
      <c r="CZ38">
        <f t="shared" si="44"/>
        <v>0</v>
      </c>
      <c r="DC38" t="s">
        <v>6</v>
      </c>
      <c r="DD38" t="s">
        <v>6</v>
      </c>
      <c r="DE38" t="s">
        <v>6</v>
      </c>
      <c r="DF38" t="s">
        <v>6</v>
      </c>
      <c r="DG38" t="s">
        <v>6</v>
      </c>
      <c r="DH38" t="s">
        <v>6</v>
      </c>
      <c r="DI38" t="s">
        <v>6</v>
      </c>
      <c r="DJ38" t="s">
        <v>6</v>
      </c>
      <c r="DK38" t="s">
        <v>6</v>
      </c>
      <c r="DL38" t="s">
        <v>6</v>
      </c>
      <c r="DM38" t="s">
        <v>6</v>
      </c>
      <c r="DN38">
        <v>0</v>
      </c>
      <c r="DO38">
        <v>0</v>
      </c>
      <c r="DP38">
        <v>1</v>
      </c>
      <c r="DQ38">
        <v>1</v>
      </c>
      <c r="DU38">
        <v>1005</v>
      </c>
      <c r="DV38" t="s">
        <v>64</v>
      </c>
      <c r="DW38" t="str">
        <f>'1.Лок.смета.и.Акт'!D100</f>
        <v>м2</v>
      </c>
      <c r="DX38">
        <v>1</v>
      </c>
      <c r="DZ38" t="s">
        <v>6</v>
      </c>
      <c r="EA38" t="s">
        <v>6</v>
      </c>
      <c r="EB38" t="s">
        <v>6</v>
      </c>
      <c r="EC38" t="s">
        <v>6</v>
      </c>
      <c r="EE38">
        <v>61530067</v>
      </c>
      <c r="EF38">
        <v>8</v>
      </c>
      <c r="EG38" t="s">
        <v>58</v>
      </c>
      <c r="EH38">
        <v>0</v>
      </c>
      <c r="EI38" t="s">
        <v>6</v>
      </c>
      <c r="EJ38">
        <v>1</v>
      </c>
      <c r="EK38">
        <v>500001</v>
      </c>
      <c r="EL38" t="s">
        <v>59</v>
      </c>
      <c r="EM38" t="s">
        <v>60</v>
      </c>
      <c r="EO38" t="s">
        <v>6</v>
      </c>
      <c r="EQ38">
        <v>32768</v>
      </c>
      <c r="ER38">
        <v>1539.5</v>
      </c>
      <c r="ES38" s="68">
        <f>'1.Лок.смета.и.Акт'!F100</f>
        <v>1539.5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f t="shared" si="45"/>
        <v>0</v>
      </c>
      <c r="FS38">
        <v>0</v>
      </c>
      <c r="FX38">
        <v>0</v>
      </c>
      <c r="FY38">
        <v>0</v>
      </c>
      <c r="GA38" t="s">
        <v>6</v>
      </c>
      <c r="GD38">
        <v>1</v>
      </c>
      <c r="GF38">
        <v>1232260308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46"/>
        <v>0</v>
      </c>
      <c r="GM38">
        <f t="shared" si="47"/>
        <v>-37867.08</v>
      </c>
      <c r="GN38">
        <f t="shared" si="48"/>
        <v>-37867.08</v>
      </c>
      <c r="GO38">
        <f t="shared" si="49"/>
        <v>0</v>
      </c>
      <c r="GP38">
        <f t="shared" si="50"/>
        <v>0</v>
      </c>
      <c r="GR38">
        <v>0</v>
      </c>
      <c r="GS38">
        <v>3</v>
      </c>
      <c r="GT38">
        <v>0</v>
      </c>
      <c r="GU38" t="s">
        <v>6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6</v>
      </c>
      <c r="HF38" t="s">
        <v>6</v>
      </c>
      <c r="HM38" t="s">
        <v>6</v>
      </c>
      <c r="HN38" t="s">
        <v>6</v>
      </c>
      <c r="HO38" t="s">
        <v>6</v>
      </c>
      <c r="HP38" t="s">
        <v>6</v>
      </c>
      <c r="HQ38" t="s">
        <v>6</v>
      </c>
      <c r="IF38">
        <v>-1</v>
      </c>
      <c r="IK38">
        <v>0</v>
      </c>
    </row>
    <row r="39" spans="1:245" x14ac:dyDescent="0.2">
      <c r="A39">
        <v>18</v>
      </c>
      <c r="B39">
        <v>1</v>
      </c>
      <c r="C39">
        <v>36</v>
      </c>
      <c r="E39" t="s">
        <v>73</v>
      </c>
      <c r="F39" t="str">
        <f>'1.Лок.смета.и.Акт'!B101</f>
        <v>Прайс</v>
      </c>
      <c r="G39" t="s">
        <v>74</v>
      </c>
      <c r="H39" t="s">
        <v>23</v>
      </c>
      <c r="I39" t="e">
        <f>I36*J39</f>
        <v>#REF!</v>
      </c>
      <c r="J39" s="174" t="e">
        <f>#REF!</f>
        <v>#REF!</v>
      </c>
      <c r="K39">
        <v>1</v>
      </c>
      <c r="O39" t="e">
        <f t="shared" si="21"/>
        <v>#REF!</v>
      </c>
      <c r="P39" t="e">
        <f t="shared" si="22"/>
        <v>#REF!</v>
      </c>
      <c r="Q39" t="e">
        <f t="shared" si="23"/>
        <v>#REF!</v>
      </c>
      <c r="R39" t="e">
        <f t="shared" si="24"/>
        <v>#REF!</v>
      </c>
      <c r="S39" t="e">
        <f t="shared" si="25"/>
        <v>#REF!</v>
      </c>
      <c r="T39" t="e">
        <f t="shared" si="26"/>
        <v>#REF!</v>
      </c>
      <c r="U39" t="e">
        <f t="shared" si="27"/>
        <v>#REF!</v>
      </c>
      <c r="V39" t="e">
        <f t="shared" si="28"/>
        <v>#REF!</v>
      </c>
      <c r="W39" t="e">
        <f t="shared" si="29"/>
        <v>#REF!</v>
      </c>
      <c r="X39" t="e">
        <f t="shared" si="30"/>
        <v>#REF!</v>
      </c>
      <c r="Y39" t="e">
        <f t="shared" si="31"/>
        <v>#REF!</v>
      </c>
      <c r="AA39">
        <v>74674256</v>
      </c>
      <c r="AB39">
        <f t="shared" si="32"/>
        <v>1091.05</v>
      </c>
      <c r="AC39">
        <f t="shared" si="33"/>
        <v>1091.05</v>
      </c>
      <c r="AD39">
        <f>ROUND((((ET39)-(EU39))+AE39),2)</f>
        <v>0</v>
      </c>
      <c r="AE39">
        <f t="shared" si="56"/>
        <v>0</v>
      </c>
      <c r="AF39">
        <f t="shared" si="56"/>
        <v>0</v>
      </c>
      <c r="AG39">
        <f t="shared" si="34"/>
        <v>0</v>
      </c>
      <c r="AH39">
        <f t="shared" si="57"/>
        <v>0</v>
      </c>
      <c r="AI39">
        <f t="shared" si="57"/>
        <v>0</v>
      </c>
      <c r="AJ39">
        <f t="shared" si="35"/>
        <v>0</v>
      </c>
      <c r="AK39">
        <v>1091.0500000000002</v>
      </c>
      <c r="AL39" s="68">
        <f>'1.Лок.смета.и.Акт'!F101</f>
        <v>1091.0500000000002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f>'1.Лок.смета.и.Акт'!J101</f>
        <v>9.11</v>
      </c>
      <c r="BD39" t="s">
        <v>6</v>
      </c>
      <c r="BE39" t="s">
        <v>6</v>
      </c>
      <c r="BF39" t="s">
        <v>6</v>
      </c>
      <c r="BG39" t="s">
        <v>6</v>
      </c>
      <c r="BH39">
        <v>3</v>
      </c>
      <c r="BI39">
        <v>1</v>
      </c>
      <c r="BJ39" t="s">
        <v>75</v>
      </c>
      <c r="BM39">
        <v>500001</v>
      </c>
      <c r="BN39">
        <v>0</v>
      </c>
      <c r="BO39" t="s">
        <v>6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6</v>
      </c>
      <c r="BZ39">
        <v>0</v>
      </c>
      <c r="CA39">
        <v>0</v>
      </c>
      <c r="CB39" t="s">
        <v>6</v>
      </c>
      <c r="CE39">
        <v>0</v>
      </c>
      <c r="CF39">
        <v>0</v>
      </c>
      <c r="CG39">
        <v>0</v>
      </c>
      <c r="CM39">
        <v>0</v>
      </c>
      <c r="CN39" t="s">
        <v>6</v>
      </c>
      <c r="CO39">
        <v>0</v>
      </c>
      <c r="CP39" t="e">
        <f t="shared" si="36"/>
        <v>#REF!</v>
      </c>
      <c r="CQ39">
        <f>AC39</f>
        <v>1091.05</v>
      </c>
      <c r="CR39">
        <f>AD39</f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 t="e">
        <f t="shared" si="43"/>
        <v>#REF!</v>
      </c>
      <c r="CZ39" t="e">
        <f t="shared" si="44"/>
        <v>#REF!</v>
      </c>
      <c r="DC39" t="s">
        <v>6</v>
      </c>
      <c r="DD39" t="s">
        <v>6</v>
      </c>
      <c r="DE39" t="s">
        <v>6</v>
      </c>
      <c r="DF39" t="s">
        <v>6</v>
      </c>
      <c r="DG39" t="s">
        <v>6</v>
      </c>
      <c r="DH39" t="s">
        <v>6</v>
      </c>
      <c r="DI39" t="s">
        <v>6</v>
      </c>
      <c r="DJ39" t="s">
        <v>6</v>
      </c>
      <c r="DK39" t="s">
        <v>6</v>
      </c>
      <c r="DL39" t="s">
        <v>6</v>
      </c>
      <c r="DM39" t="s">
        <v>6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23</v>
      </c>
      <c r="DW39" t="str">
        <f>'1.Лок.смета.и.Акт'!D101</f>
        <v>ШТ</v>
      </c>
      <c r="DX39">
        <v>1</v>
      </c>
      <c r="DZ39" t="s">
        <v>6</v>
      </c>
      <c r="EA39" t="s">
        <v>6</v>
      </c>
      <c r="EB39" t="s">
        <v>6</v>
      </c>
      <c r="EC39" t="s">
        <v>6</v>
      </c>
      <c r="EE39">
        <v>61530067</v>
      </c>
      <c r="EF39">
        <v>8</v>
      </c>
      <c r="EG39" t="s">
        <v>58</v>
      </c>
      <c r="EH39">
        <v>0</v>
      </c>
      <c r="EI39" t="s">
        <v>6</v>
      </c>
      <c r="EJ39">
        <v>1</v>
      </c>
      <c r="EK39">
        <v>500001</v>
      </c>
      <c r="EL39" t="s">
        <v>59</v>
      </c>
      <c r="EM39" t="s">
        <v>60</v>
      </c>
      <c r="EO39" t="s">
        <v>6</v>
      </c>
      <c r="EQ39">
        <v>0</v>
      </c>
      <c r="ER39">
        <v>1037.5</v>
      </c>
      <c r="ES39" s="68">
        <f>'1.Лок.смета.и.Акт'!F101</f>
        <v>1091.0500000000002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5</v>
      </c>
      <c r="FC39">
        <v>0</v>
      </c>
      <c r="FD39">
        <v>18</v>
      </c>
      <c r="FF39">
        <v>1037.5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76</v>
      </c>
      <c r="GD39">
        <v>1</v>
      </c>
      <c r="GF39">
        <v>-398898418</v>
      </c>
      <c r="GG39">
        <v>2</v>
      </c>
      <c r="GH39">
        <v>3</v>
      </c>
      <c r="GI39">
        <v>4</v>
      </c>
      <c r="GJ39">
        <v>0</v>
      </c>
      <c r="GK39">
        <v>0</v>
      </c>
      <c r="GL39">
        <f t="shared" si="46"/>
        <v>0</v>
      </c>
      <c r="GM39" t="e">
        <f t="shared" si="47"/>
        <v>#REF!</v>
      </c>
      <c r="GN39" t="e">
        <f t="shared" si="48"/>
        <v>#REF!</v>
      </c>
      <c r="GO39">
        <f t="shared" si="49"/>
        <v>0</v>
      </c>
      <c r="GP39">
        <f t="shared" si="50"/>
        <v>0</v>
      </c>
      <c r="GR39">
        <v>1</v>
      </c>
      <c r="GS39">
        <v>1</v>
      </c>
      <c r="GT39">
        <v>0</v>
      </c>
      <c r="GU39" t="s">
        <v>6</v>
      </c>
      <c r="GV39">
        <f t="shared" si="51"/>
        <v>0</v>
      </c>
      <c r="GW39">
        <v>1</v>
      </c>
      <c r="GX39" t="e">
        <f t="shared" si="52"/>
        <v>#REF!</v>
      </c>
      <c r="HA39">
        <v>0</v>
      </c>
      <c r="HB39">
        <v>0</v>
      </c>
      <c r="HC39">
        <f t="shared" si="53"/>
        <v>0</v>
      </c>
      <c r="HE39" t="s">
        <v>43</v>
      </c>
      <c r="HF39" t="s">
        <v>45</v>
      </c>
      <c r="HG39" t="e">
        <f>ROUND(AC39*I39,2)</f>
        <v>#REF!</v>
      </c>
      <c r="HM39" t="s">
        <v>6</v>
      </c>
      <c r="HN39" t="s">
        <v>6</v>
      </c>
      <c r="HO39" t="s">
        <v>6</v>
      </c>
      <c r="HP39" t="s">
        <v>6</v>
      </c>
      <c r="HQ39" t="s">
        <v>6</v>
      </c>
      <c r="IF39">
        <v>-1</v>
      </c>
      <c r="IK39">
        <v>0</v>
      </c>
    </row>
    <row r="40" spans="1:245" x14ac:dyDescent="0.2">
      <c r="A40">
        <v>17</v>
      </c>
      <c r="B40">
        <v>1</v>
      </c>
      <c r="C40">
        <f>ROW(SmtRes!A49)</f>
        <v>49</v>
      </c>
      <c r="D40">
        <f>ROW(EtalonRes!A49)</f>
        <v>49</v>
      </c>
      <c r="E40" t="s">
        <v>77</v>
      </c>
      <c r="F40" t="s">
        <v>78</v>
      </c>
      <c r="G40" t="s">
        <v>79</v>
      </c>
      <c r="H40" t="s">
        <v>80</v>
      </c>
      <c r="I40">
        <f>'1.Лок.смета.и.Акт'!E106</f>
        <v>0.29699999999999999</v>
      </c>
      <c r="J40">
        <v>0</v>
      </c>
      <c r="K40">
        <v>0.29699999999999999</v>
      </c>
      <c r="O40">
        <f t="shared" si="21"/>
        <v>15676.66</v>
      </c>
      <c r="P40">
        <f t="shared" si="22"/>
        <v>1176.02</v>
      </c>
      <c r="Q40">
        <f t="shared" si="23"/>
        <v>485.58</v>
      </c>
      <c r="R40">
        <f t="shared" si="24"/>
        <v>154.41</v>
      </c>
      <c r="S40">
        <f t="shared" si="25"/>
        <v>14015.06</v>
      </c>
      <c r="T40">
        <f t="shared" si="26"/>
        <v>0</v>
      </c>
      <c r="U40">
        <f t="shared" si="27"/>
        <v>48.024900000000002</v>
      </c>
      <c r="V40">
        <f t="shared" si="28"/>
        <v>0.37422</v>
      </c>
      <c r="W40">
        <f t="shared" si="29"/>
        <v>0</v>
      </c>
      <c r="X40">
        <f t="shared" si="30"/>
        <v>17145.060000000001</v>
      </c>
      <c r="Y40">
        <f t="shared" si="31"/>
        <v>10202.02</v>
      </c>
      <c r="AA40">
        <v>74674256</v>
      </c>
      <c r="AB40">
        <f t="shared" si="32"/>
        <v>1971.21</v>
      </c>
      <c r="AC40">
        <f t="shared" si="33"/>
        <v>434.65</v>
      </c>
      <c r="AD40">
        <f>ROUND(((((ET40*ROUND(1.05,7)))-((EU40*ROUND(1.05,7))))+AE40),2)</f>
        <v>123.3</v>
      </c>
      <c r="AE40">
        <f>ROUND(((EU40*ROUND(1.05,7))),2)</f>
        <v>15.57</v>
      </c>
      <c r="AF40">
        <f>ROUND(((EV40*ROUND(1.05,7))),2)</f>
        <v>1413.26</v>
      </c>
      <c r="AG40">
        <f t="shared" si="34"/>
        <v>0</v>
      </c>
      <c r="AH40">
        <f>((EW40*ROUND(1.05,7)))</f>
        <v>161.70000000000002</v>
      </c>
      <c r="AI40">
        <f>((EX40*ROUND(1.05,7)))</f>
        <v>1.26</v>
      </c>
      <c r="AJ40">
        <f t="shared" si="35"/>
        <v>0</v>
      </c>
      <c r="AK40">
        <f>AL40+AM40+AO40</f>
        <v>1898.04</v>
      </c>
      <c r="AL40" s="68">
        <f>'1.Лок.смета.и.Акт'!F110</f>
        <v>434.65</v>
      </c>
      <c r="AM40" s="68">
        <f>'1.Лок.смета.и.Акт'!F108</f>
        <v>117.43</v>
      </c>
      <c r="AN40" s="68">
        <f>'1.Лок.смета.и.Акт'!F109</f>
        <v>14.83</v>
      </c>
      <c r="AO40" s="68">
        <f>'1.Лок.смета.и.Акт'!F107</f>
        <v>1345.96</v>
      </c>
      <c r="AP40">
        <v>0</v>
      </c>
      <c r="AQ40">
        <f>'1.Лок.смета.и.Акт'!E113</f>
        <v>154</v>
      </c>
      <c r="AR40">
        <v>1.2</v>
      </c>
      <c r="AS40">
        <v>0</v>
      </c>
      <c r="AT40">
        <v>121</v>
      </c>
      <c r="AU40">
        <v>72</v>
      </c>
      <c r="AV40">
        <v>1</v>
      </c>
      <c r="AW40">
        <v>1</v>
      </c>
      <c r="AZ40">
        <v>1</v>
      </c>
      <c r="BA40">
        <f>'1.Лок.смета.и.Акт'!J107</f>
        <v>33.39</v>
      </c>
      <c r="BB40">
        <f>'1.Лок.смета.и.Акт'!J108</f>
        <v>13.26</v>
      </c>
      <c r="BC40">
        <f>'1.Лок.смета.и.Акт'!J110</f>
        <v>9.11</v>
      </c>
      <c r="BD40" t="s">
        <v>6</v>
      </c>
      <c r="BE40" t="s">
        <v>6</v>
      </c>
      <c r="BF40" t="s">
        <v>6</v>
      </c>
      <c r="BG40" t="s">
        <v>6</v>
      </c>
      <c r="BH40">
        <v>0</v>
      </c>
      <c r="BI40">
        <v>1</v>
      </c>
      <c r="BJ40" t="s">
        <v>81</v>
      </c>
      <c r="BM40">
        <v>20001</v>
      </c>
      <c r="BN40">
        <v>0</v>
      </c>
      <c r="BO40" t="s">
        <v>6</v>
      </c>
      <c r="BP40">
        <v>0</v>
      </c>
      <c r="BQ40">
        <v>22</v>
      </c>
      <c r="BR40">
        <v>0</v>
      </c>
      <c r="BS40">
        <f>'1.Лок.смета.и.Акт'!J109</f>
        <v>33.39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6</v>
      </c>
      <c r="BZ40">
        <v>121</v>
      </c>
      <c r="CA40">
        <v>72</v>
      </c>
      <c r="CB40" t="s">
        <v>6</v>
      </c>
      <c r="CE40">
        <v>0</v>
      </c>
      <c r="CF40">
        <v>0</v>
      </c>
      <c r="CG40">
        <v>0</v>
      </c>
      <c r="CM40">
        <v>0</v>
      </c>
      <c r="CN40" t="s">
        <v>82</v>
      </c>
      <c r="CO40">
        <v>0</v>
      </c>
      <c r="CP40">
        <f t="shared" si="36"/>
        <v>15676.66</v>
      </c>
      <c r="CQ40">
        <f>AC40*BC40</f>
        <v>3959.6614999999997</v>
      </c>
      <c r="CR40">
        <f>AD40*BB40</f>
        <v>1634.9579999999999</v>
      </c>
      <c r="CS40">
        <f t="shared" si="37"/>
        <v>519.88229999999999</v>
      </c>
      <c r="CT40">
        <f t="shared" si="38"/>
        <v>47188.751400000001</v>
      </c>
      <c r="CU40">
        <f t="shared" si="39"/>
        <v>0</v>
      </c>
      <c r="CV40">
        <f t="shared" si="40"/>
        <v>161.70000000000002</v>
      </c>
      <c r="CW40">
        <f t="shared" si="41"/>
        <v>1.26</v>
      </c>
      <c r="CX40">
        <f t="shared" si="42"/>
        <v>0</v>
      </c>
      <c r="CY40">
        <f t="shared" si="43"/>
        <v>17145.058699999998</v>
      </c>
      <c r="CZ40">
        <f t="shared" si="44"/>
        <v>10202.018399999999</v>
      </c>
      <c r="DC40" t="s">
        <v>6</v>
      </c>
      <c r="DD40" t="s">
        <v>6</v>
      </c>
      <c r="DE40" t="s">
        <v>83</v>
      </c>
      <c r="DF40" t="s">
        <v>83</v>
      </c>
      <c r="DG40" t="s">
        <v>83</v>
      </c>
      <c r="DH40" t="s">
        <v>6</v>
      </c>
      <c r="DI40" t="s">
        <v>83</v>
      </c>
      <c r="DJ40" t="s">
        <v>83</v>
      </c>
      <c r="DK40" t="s">
        <v>6</v>
      </c>
      <c r="DL40" t="s">
        <v>6</v>
      </c>
      <c r="DM40" t="s">
        <v>6</v>
      </c>
      <c r="DN40">
        <v>0</v>
      </c>
      <c r="DO40">
        <v>0</v>
      </c>
      <c r="DP40">
        <v>1</v>
      </c>
      <c r="DQ40">
        <v>1</v>
      </c>
      <c r="DU40">
        <v>1005</v>
      </c>
      <c r="DV40" t="s">
        <v>80</v>
      </c>
      <c r="DW40" t="str">
        <f>'1.Лок.смета.и.Акт'!D106</f>
        <v>100 м2</v>
      </c>
      <c r="DX40">
        <v>100</v>
      </c>
      <c r="DZ40" t="s">
        <v>6</v>
      </c>
      <c r="EA40" t="s">
        <v>6</v>
      </c>
      <c r="EB40" t="s">
        <v>6</v>
      </c>
      <c r="EC40" t="s">
        <v>6</v>
      </c>
      <c r="EE40">
        <v>61529847</v>
      </c>
      <c r="EF40">
        <v>22</v>
      </c>
      <c r="EG40" t="s">
        <v>27</v>
      </c>
      <c r="EH40">
        <v>16</v>
      </c>
      <c r="EI40" t="s">
        <v>28</v>
      </c>
      <c r="EJ40">
        <v>1</v>
      </c>
      <c r="EK40">
        <v>20001</v>
      </c>
      <c r="EL40" t="s">
        <v>29</v>
      </c>
      <c r="EM40" t="s">
        <v>30</v>
      </c>
      <c r="EO40" t="s">
        <v>31</v>
      </c>
      <c r="EQ40">
        <v>0</v>
      </c>
      <c r="ER40">
        <f>ES40+ET40+EV40</f>
        <v>1898.04</v>
      </c>
      <c r="ES40" s="68">
        <f>'1.Лок.смета.и.Акт'!F110</f>
        <v>434.65</v>
      </c>
      <c r="ET40" s="68">
        <f>'1.Лок.смета.и.Акт'!F108</f>
        <v>117.43</v>
      </c>
      <c r="EU40" s="68">
        <f>'1.Лок.смета.и.Акт'!F109</f>
        <v>14.83</v>
      </c>
      <c r="EV40" s="68">
        <f>'1.Лок.смета.и.Акт'!F107</f>
        <v>1345.96</v>
      </c>
      <c r="EW40">
        <f>'1.Лок.смета.и.Акт'!E113</f>
        <v>154</v>
      </c>
      <c r="EX40">
        <v>1.2</v>
      </c>
      <c r="EY40">
        <v>0</v>
      </c>
      <c r="FQ40">
        <v>0</v>
      </c>
      <c r="FR40">
        <f t="shared" si="45"/>
        <v>0</v>
      </c>
      <c r="FS40">
        <v>0</v>
      </c>
      <c r="FX40">
        <v>121</v>
      </c>
      <c r="FY40">
        <v>72</v>
      </c>
      <c r="GA40" t="s">
        <v>6</v>
      </c>
      <c r="GD40">
        <v>1</v>
      </c>
      <c r="GF40">
        <v>-706050576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46"/>
        <v>0</v>
      </c>
      <c r="GM40">
        <f t="shared" si="47"/>
        <v>43023.74</v>
      </c>
      <c r="GN40">
        <f t="shared" si="48"/>
        <v>43023.74</v>
      </c>
      <c r="GO40">
        <f t="shared" si="49"/>
        <v>0</v>
      </c>
      <c r="GP40">
        <f t="shared" si="50"/>
        <v>0</v>
      </c>
      <c r="GR40">
        <v>0</v>
      </c>
      <c r="GS40">
        <v>3</v>
      </c>
      <c r="GT40">
        <v>0</v>
      </c>
      <c r="GU40" t="s">
        <v>6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6</v>
      </c>
      <c r="HF40" t="s">
        <v>6</v>
      </c>
      <c r="HM40" t="s">
        <v>6</v>
      </c>
      <c r="HN40" t="s">
        <v>32</v>
      </c>
      <c r="HO40" t="s">
        <v>33</v>
      </c>
      <c r="HP40" t="s">
        <v>28</v>
      </c>
      <c r="HQ40" t="s">
        <v>28</v>
      </c>
      <c r="IF40">
        <v>-1</v>
      </c>
      <c r="IK40">
        <v>0</v>
      </c>
    </row>
    <row r="41" spans="1:245" x14ac:dyDescent="0.2">
      <c r="A41">
        <v>18</v>
      </c>
      <c r="B41">
        <v>1</v>
      </c>
      <c r="C41">
        <v>48</v>
      </c>
      <c r="E41" t="s">
        <v>84</v>
      </c>
      <c r="F41" t="str">
        <f>'1.Лок.смета.и.Акт'!B114</f>
        <v>Прайс</v>
      </c>
      <c r="G41" t="s">
        <v>85</v>
      </c>
      <c r="H41" t="s">
        <v>64</v>
      </c>
      <c r="I41" t="e">
        <f>I40*J41</f>
        <v>#REF!</v>
      </c>
      <c r="J41" s="174" t="e">
        <f>#REF!</f>
        <v>#REF!</v>
      </c>
      <c r="K41">
        <v>91.582491599999997</v>
      </c>
      <c r="O41" t="e">
        <f t="shared" si="21"/>
        <v>#REF!</v>
      </c>
      <c r="P41" t="e">
        <f t="shared" si="22"/>
        <v>#REF!</v>
      </c>
      <c r="Q41" t="e">
        <f t="shared" si="23"/>
        <v>#REF!</v>
      </c>
      <c r="R41" t="e">
        <f t="shared" si="24"/>
        <v>#REF!</v>
      </c>
      <c r="S41" t="e">
        <f t="shared" si="25"/>
        <v>#REF!</v>
      </c>
      <c r="T41" t="e">
        <f t="shared" si="26"/>
        <v>#REF!</v>
      </c>
      <c r="U41" t="e">
        <f t="shared" si="27"/>
        <v>#REF!</v>
      </c>
      <c r="V41" t="e">
        <f t="shared" si="28"/>
        <v>#REF!</v>
      </c>
      <c r="W41" t="e">
        <f t="shared" si="29"/>
        <v>#REF!</v>
      </c>
      <c r="X41" t="e">
        <f t="shared" si="30"/>
        <v>#REF!</v>
      </c>
      <c r="Y41" t="e">
        <f t="shared" si="31"/>
        <v>#REF!</v>
      </c>
      <c r="AA41">
        <v>74674256</v>
      </c>
      <c r="AB41">
        <f t="shared" si="32"/>
        <v>1149.8900000000001</v>
      </c>
      <c r="AC41">
        <f t="shared" si="33"/>
        <v>1149.8900000000001</v>
      </c>
      <c r="AD41">
        <f>ROUND((((ET41)-(EU41))+AE41),2)</f>
        <v>0</v>
      </c>
      <c r="AE41">
        <f>ROUND((EU41),2)</f>
        <v>0</v>
      </c>
      <c r="AF41">
        <f>ROUND((EV41),2)</f>
        <v>0</v>
      </c>
      <c r="AG41">
        <f t="shared" si="34"/>
        <v>0</v>
      </c>
      <c r="AH41">
        <f>(EW41)</f>
        <v>0</v>
      </c>
      <c r="AI41">
        <f>(EX41)</f>
        <v>0</v>
      </c>
      <c r="AJ41">
        <f t="shared" si="35"/>
        <v>0</v>
      </c>
      <c r="AK41">
        <v>1149.8900000000001</v>
      </c>
      <c r="AL41" s="68">
        <f>'1.Лок.смета.и.Акт'!F114</f>
        <v>1149.8900000000001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f>'1.Лок.смета.и.Акт'!J114</f>
        <v>9.11</v>
      </c>
      <c r="BD41" t="s">
        <v>6</v>
      </c>
      <c r="BE41" t="s">
        <v>6</v>
      </c>
      <c r="BF41" t="s">
        <v>6</v>
      </c>
      <c r="BG41" t="s">
        <v>6</v>
      </c>
      <c r="BH41">
        <v>3</v>
      </c>
      <c r="BI41">
        <v>1</v>
      </c>
      <c r="BJ41" t="s">
        <v>86</v>
      </c>
      <c r="BM41">
        <v>500001</v>
      </c>
      <c r="BN41">
        <v>0</v>
      </c>
      <c r="BO41" t="s">
        <v>6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6</v>
      </c>
      <c r="BZ41">
        <v>0</v>
      </c>
      <c r="CA41">
        <v>0</v>
      </c>
      <c r="CB41" t="s">
        <v>6</v>
      </c>
      <c r="CE41">
        <v>0</v>
      </c>
      <c r="CF41">
        <v>0</v>
      </c>
      <c r="CG41">
        <v>0</v>
      </c>
      <c r="CM41">
        <v>0</v>
      </c>
      <c r="CN41" t="s">
        <v>6</v>
      </c>
      <c r="CO41">
        <v>0</v>
      </c>
      <c r="CP41" t="e">
        <f t="shared" si="36"/>
        <v>#REF!</v>
      </c>
      <c r="CQ41">
        <f>AC41</f>
        <v>1149.8900000000001</v>
      </c>
      <c r="CR41">
        <f>AD41</f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 t="e">
        <f t="shared" si="43"/>
        <v>#REF!</v>
      </c>
      <c r="CZ41" t="e">
        <f t="shared" si="44"/>
        <v>#REF!</v>
      </c>
      <c r="DC41" t="s">
        <v>6</v>
      </c>
      <c r="DD41" t="s">
        <v>6</v>
      </c>
      <c r="DE41" t="s">
        <v>6</v>
      </c>
      <c r="DF41" t="s">
        <v>6</v>
      </c>
      <c r="DG41" t="s">
        <v>6</v>
      </c>
      <c r="DH41" t="s">
        <v>6</v>
      </c>
      <c r="DI41" t="s">
        <v>6</v>
      </c>
      <c r="DJ41" t="s">
        <v>6</v>
      </c>
      <c r="DK41" t="s">
        <v>6</v>
      </c>
      <c r="DL41" t="s">
        <v>6</v>
      </c>
      <c r="DM41" t="s">
        <v>6</v>
      </c>
      <c r="DN41">
        <v>0</v>
      </c>
      <c r="DO41">
        <v>0</v>
      </c>
      <c r="DP41">
        <v>1</v>
      </c>
      <c r="DQ41">
        <v>1</v>
      </c>
      <c r="DU41">
        <v>1005</v>
      </c>
      <c r="DV41" t="s">
        <v>64</v>
      </c>
      <c r="DW41" t="str">
        <f>'1.Лок.смета.и.Акт'!D114</f>
        <v>м2</v>
      </c>
      <c r="DX41">
        <v>1</v>
      </c>
      <c r="DZ41" t="s">
        <v>6</v>
      </c>
      <c r="EA41" t="s">
        <v>6</v>
      </c>
      <c r="EB41" t="s">
        <v>6</v>
      </c>
      <c r="EC41" t="s">
        <v>6</v>
      </c>
      <c r="EE41">
        <v>61530067</v>
      </c>
      <c r="EF41">
        <v>8</v>
      </c>
      <c r="EG41" t="s">
        <v>58</v>
      </c>
      <c r="EH41">
        <v>0</v>
      </c>
      <c r="EI41" t="s">
        <v>6</v>
      </c>
      <c r="EJ41">
        <v>1</v>
      </c>
      <c r="EK41">
        <v>500001</v>
      </c>
      <c r="EL41" t="s">
        <v>59</v>
      </c>
      <c r="EM41" t="s">
        <v>60</v>
      </c>
      <c r="EO41" t="s">
        <v>6</v>
      </c>
      <c r="EQ41">
        <v>0</v>
      </c>
      <c r="ER41">
        <v>1093.44</v>
      </c>
      <c r="ES41" s="68">
        <f>'1.Лок.смета.и.Акт'!F114</f>
        <v>1149.8900000000001</v>
      </c>
      <c r="ET41">
        <v>0</v>
      </c>
      <c r="EU41">
        <v>0</v>
      </c>
      <c r="EV41">
        <v>0</v>
      </c>
      <c r="EW41">
        <v>0</v>
      </c>
      <c r="EX41">
        <v>0</v>
      </c>
      <c r="EZ41">
        <v>5</v>
      </c>
      <c r="FC41">
        <v>0</v>
      </c>
      <c r="FD41">
        <v>18</v>
      </c>
      <c r="FF41">
        <v>1093.44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87</v>
      </c>
      <c r="GD41">
        <v>1</v>
      </c>
      <c r="GF41">
        <v>1130695863</v>
      </c>
      <c r="GG41">
        <v>2</v>
      </c>
      <c r="GH41">
        <v>3</v>
      </c>
      <c r="GI41">
        <v>4</v>
      </c>
      <c r="GJ41">
        <v>0</v>
      </c>
      <c r="GK41">
        <v>0</v>
      </c>
      <c r="GL41">
        <f t="shared" si="46"/>
        <v>0</v>
      </c>
      <c r="GM41" t="e">
        <f t="shared" si="47"/>
        <v>#REF!</v>
      </c>
      <c r="GN41" t="e">
        <f t="shared" si="48"/>
        <v>#REF!</v>
      </c>
      <c r="GO41">
        <f t="shared" si="49"/>
        <v>0</v>
      </c>
      <c r="GP41">
        <f t="shared" si="50"/>
        <v>0</v>
      </c>
      <c r="GR41">
        <v>1</v>
      </c>
      <c r="GS41">
        <v>1</v>
      </c>
      <c r="GT41">
        <v>0</v>
      </c>
      <c r="GU41" t="s">
        <v>6</v>
      </c>
      <c r="GV41">
        <f t="shared" si="51"/>
        <v>0</v>
      </c>
      <c r="GW41">
        <v>1</v>
      </c>
      <c r="GX41" t="e">
        <f t="shared" si="52"/>
        <v>#REF!</v>
      </c>
      <c r="HA41">
        <v>0</v>
      </c>
      <c r="HB41">
        <v>0</v>
      </c>
      <c r="HC41">
        <f t="shared" si="53"/>
        <v>0</v>
      </c>
      <c r="HE41" t="s">
        <v>43</v>
      </c>
      <c r="HF41" t="s">
        <v>45</v>
      </c>
      <c r="HG41" t="e">
        <f>ROUND(AC41*I41,2)</f>
        <v>#REF!</v>
      </c>
      <c r="HM41" t="s">
        <v>6</v>
      </c>
      <c r="HN41" t="s">
        <v>6</v>
      </c>
      <c r="HO41" t="s">
        <v>6</v>
      </c>
      <c r="HP41" t="s">
        <v>6</v>
      </c>
      <c r="HQ41" t="s">
        <v>6</v>
      </c>
      <c r="IF41">
        <v>-1</v>
      </c>
      <c r="IK41">
        <v>0</v>
      </c>
    </row>
    <row r="42" spans="1:245" x14ac:dyDescent="0.2">
      <c r="A42">
        <v>18</v>
      </c>
      <c r="B42">
        <v>1</v>
      </c>
      <c r="C42">
        <v>49</v>
      </c>
      <c r="E42" t="s">
        <v>88</v>
      </c>
      <c r="F42" t="str">
        <f>'1.Лок.смета.и.Акт'!B116</f>
        <v>Прайс</v>
      </c>
      <c r="G42" t="s">
        <v>89</v>
      </c>
      <c r="H42" t="s">
        <v>64</v>
      </c>
      <c r="I42" t="e">
        <f>I40*J42</f>
        <v>#REF!</v>
      </c>
      <c r="J42" s="174" t="e">
        <f>#REF!</f>
        <v>#REF!</v>
      </c>
      <c r="K42">
        <v>8.4175083999999991</v>
      </c>
      <c r="O42" t="e">
        <f t="shared" si="21"/>
        <v>#REF!</v>
      </c>
      <c r="P42" t="e">
        <f t="shared" si="22"/>
        <v>#REF!</v>
      </c>
      <c r="Q42" t="e">
        <f t="shared" si="23"/>
        <v>#REF!</v>
      </c>
      <c r="R42" t="e">
        <f t="shared" si="24"/>
        <v>#REF!</v>
      </c>
      <c r="S42" t="e">
        <f t="shared" si="25"/>
        <v>#REF!</v>
      </c>
      <c r="T42" t="e">
        <f t="shared" si="26"/>
        <v>#REF!</v>
      </c>
      <c r="U42" t="e">
        <f t="shared" si="27"/>
        <v>#REF!</v>
      </c>
      <c r="V42" t="e">
        <f t="shared" si="28"/>
        <v>#REF!</v>
      </c>
      <c r="W42" t="e">
        <f t="shared" si="29"/>
        <v>#REF!</v>
      </c>
      <c r="X42" t="e">
        <f t="shared" si="30"/>
        <v>#REF!</v>
      </c>
      <c r="Y42" t="e">
        <f t="shared" si="31"/>
        <v>#REF!</v>
      </c>
      <c r="AA42">
        <v>74674256</v>
      </c>
      <c r="AB42">
        <f t="shared" si="32"/>
        <v>1038.69</v>
      </c>
      <c r="AC42">
        <f t="shared" si="33"/>
        <v>1038.69</v>
      </c>
      <c r="AD42">
        <f>ROUND((((ET42)-(EU42))+AE42),2)</f>
        <v>0</v>
      </c>
      <c r="AE42">
        <f>ROUND((EU42),2)</f>
        <v>0</v>
      </c>
      <c r="AF42">
        <f>ROUND((EV42),2)</f>
        <v>0</v>
      </c>
      <c r="AG42">
        <f t="shared" si="34"/>
        <v>0</v>
      </c>
      <c r="AH42">
        <f>(EW42)</f>
        <v>0</v>
      </c>
      <c r="AI42">
        <f>(EX42)</f>
        <v>0</v>
      </c>
      <c r="AJ42">
        <f t="shared" si="35"/>
        <v>0</v>
      </c>
      <c r="AK42">
        <v>1038.69</v>
      </c>
      <c r="AL42" s="68">
        <f>'1.Лок.смета.и.Акт'!F116</f>
        <v>1038.69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1</v>
      </c>
      <c r="AW42">
        <v>1</v>
      </c>
      <c r="AZ42">
        <v>1</v>
      </c>
      <c r="BA42">
        <v>1</v>
      </c>
      <c r="BB42">
        <v>1</v>
      </c>
      <c r="BC42">
        <f>'1.Лок.смета.и.Акт'!J116</f>
        <v>9.11</v>
      </c>
      <c r="BD42" t="s">
        <v>6</v>
      </c>
      <c r="BE42" t="s">
        <v>6</v>
      </c>
      <c r="BF42" t="s">
        <v>6</v>
      </c>
      <c r="BG42" t="s">
        <v>6</v>
      </c>
      <c r="BH42">
        <v>3</v>
      </c>
      <c r="BI42">
        <v>1</v>
      </c>
      <c r="BJ42" t="s">
        <v>86</v>
      </c>
      <c r="BM42">
        <v>500001</v>
      </c>
      <c r="BN42">
        <v>0</v>
      </c>
      <c r="BO42" t="s">
        <v>6</v>
      </c>
      <c r="BP42">
        <v>0</v>
      </c>
      <c r="BQ42">
        <v>8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6</v>
      </c>
      <c r="BZ42">
        <v>0</v>
      </c>
      <c r="CA42">
        <v>0</v>
      </c>
      <c r="CB42" t="s">
        <v>6</v>
      </c>
      <c r="CE42">
        <v>0</v>
      </c>
      <c r="CF42">
        <v>0</v>
      </c>
      <c r="CG42">
        <v>0</v>
      </c>
      <c r="CM42">
        <v>0</v>
      </c>
      <c r="CN42" t="s">
        <v>6</v>
      </c>
      <c r="CO42">
        <v>0</v>
      </c>
      <c r="CP42" t="e">
        <f t="shared" si="36"/>
        <v>#REF!</v>
      </c>
      <c r="CQ42">
        <f>AC42</f>
        <v>1038.69</v>
      </c>
      <c r="CR42">
        <f>AD42</f>
        <v>0</v>
      </c>
      <c r="CS42">
        <f t="shared" si="37"/>
        <v>0</v>
      </c>
      <c r="CT42">
        <f t="shared" si="38"/>
        <v>0</v>
      </c>
      <c r="CU42">
        <f t="shared" si="39"/>
        <v>0</v>
      </c>
      <c r="CV42">
        <f t="shared" si="40"/>
        <v>0</v>
      </c>
      <c r="CW42">
        <f t="shared" si="41"/>
        <v>0</v>
      </c>
      <c r="CX42">
        <f t="shared" si="42"/>
        <v>0</v>
      </c>
      <c r="CY42" t="e">
        <f t="shared" si="43"/>
        <v>#REF!</v>
      </c>
      <c r="CZ42" t="e">
        <f t="shared" si="44"/>
        <v>#REF!</v>
      </c>
      <c r="DC42" t="s">
        <v>6</v>
      </c>
      <c r="DD42" t="s">
        <v>6</v>
      </c>
      <c r="DE42" t="s">
        <v>6</v>
      </c>
      <c r="DF42" t="s">
        <v>6</v>
      </c>
      <c r="DG42" t="s">
        <v>6</v>
      </c>
      <c r="DH42" t="s">
        <v>6</v>
      </c>
      <c r="DI42" t="s">
        <v>6</v>
      </c>
      <c r="DJ42" t="s">
        <v>6</v>
      </c>
      <c r="DK42" t="s">
        <v>6</v>
      </c>
      <c r="DL42" t="s">
        <v>6</v>
      </c>
      <c r="DM42" t="s">
        <v>6</v>
      </c>
      <c r="DN42">
        <v>0</v>
      </c>
      <c r="DO42">
        <v>0</v>
      </c>
      <c r="DP42">
        <v>1</v>
      </c>
      <c r="DQ42">
        <v>1</v>
      </c>
      <c r="DU42">
        <v>1005</v>
      </c>
      <c r="DV42" t="s">
        <v>64</v>
      </c>
      <c r="DW42" t="str">
        <f>'1.Лок.смета.и.Акт'!D116</f>
        <v>м2</v>
      </c>
      <c r="DX42">
        <v>1</v>
      </c>
      <c r="DZ42" t="s">
        <v>6</v>
      </c>
      <c r="EA42" t="s">
        <v>6</v>
      </c>
      <c r="EB42" t="s">
        <v>6</v>
      </c>
      <c r="EC42" t="s">
        <v>6</v>
      </c>
      <c r="EE42">
        <v>61530067</v>
      </c>
      <c r="EF42">
        <v>8</v>
      </c>
      <c r="EG42" t="s">
        <v>58</v>
      </c>
      <c r="EH42">
        <v>0</v>
      </c>
      <c r="EI42" t="s">
        <v>6</v>
      </c>
      <c r="EJ42">
        <v>1</v>
      </c>
      <c r="EK42">
        <v>500001</v>
      </c>
      <c r="EL42" t="s">
        <v>59</v>
      </c>
      <c r="EM42" t="s">
        <v>60</v>
      </c>
      <c r="EO42" t="s">
        <v>6</v>
      </c>
      <c r="EQ42">
        <v>0</v>
      </c>
      <c r="ER42">
        <v>987.7</v>
      </c>
      <c r="ES42" s="68">
        <f>'1.Лок.смета.и.Акт'!F116</f>
        <v>1038.69</v>
      </c>
      <c r="ET42">
        <v>0</v>
      </c>
      <c r="EU42">
        <v>0</v>
      </c>
      <c r="EV42">
        <v>0</v>
      </c>
      <c r="EW42">
        <v>0</v>
      </c>
      <c r="EX42">
        <v>0</v>
      </c>
      <c r="EZ42">
        <v>5</v>
      </c>
      <c r="FC42">
        <v>0</v>
      </c>
      <c r="FD42">
        <v>18</v>
      </c>
      <c r="FF42">
        <v>987.7</v>
      </c>
      <c r="FQ42">
        <v>0</v>
      </c>
      <c r="FR42">
        <f t="shared" si="45"/>
        <v>0</v>
      </c>
      <c r="FS42">
        <v>0</v>
      </c>
      <c r="FX42">
        <v>0</v>
      </c>
      <c r="FY42">
        <v>0</v>
      </c>
      <c r="GA42" t="s">
        <v>90</v>
      </c>
      <c r="GD42">
        <v>1</v>
      </c>
      <c r="GF42">
        <v>326221955</v>
      </c>
      <c r="GG42">
        <v>2</v>
      </c>
      <c r="GH42">
        <v>3</v>
      </c>
      <c r="GI42">
        <v>4</v>
      </c>
      <c r="GJ42">
        <v>0</v>
      </c>
      <c r="GK42">
        <v>0</v>
      </c>
      <c r="GL42">
        <f t="shared" si="46"/>
        <v>0</v>
      </c>
      <c r="GM42" t="e">
        <f t="shared" si="47"/>
        <v>#REF!</v>
      </c>
      <c r="GN42" t="e">
        <f t="shared" si="48"/>
        <v>#REF!</v>
      </c>
      <c r="GO42">
        <f t="shared" si="49"/>
        <v>0</v>
      </c>
      <c r="GP42">
        <f t="shared" si="50"/>
        <v>0</v>
      </c>
      <c r="GR42">
        <v>1</v>
      </c>
      <c r="GS42">
        <v>1</v>
      </c>
      <c r="GT42">
        <v>0</v>
      </c>
      <c r="GU42" t="s">
        <v>6</v>
      </c>
      <c r="GV42">
        <f t="shared" si="51"/>
        <v>0</v>
      </c>
      <c r="GW42">
        <v>1</v>
      </c>
      <c r="GX42" t="e">
        <f t="shared" si="52"/>
        <v>#REF!</v>
      </c>
      <c r="HA42">
        <v>0</v>
      </c>
      <c r="HB42">
        <v>0</v>
      </c>
      <c r="HC42">
        <f t="shared" si="53"/>
        <v>0</v>
      </c>
      <c r="HE42" t="s">
        <v>43</v>
      </c>
      <c r="HF42" t="s">
        <v>45</v>
      </c>
      <c r="HG42" t="e">
        <f>ROUND(AC42*I42,2)</f>
        <v>#REF!</v>
      </c>
      <c r="HM42" t="s">
        <v>6</v>
      </c>
      <c r="HN42" t="s">
        <v>6</v>
      </c>
      <c r="HO42" t="s">
        <v>6</v>
      </c>
      <c r="HP42" t="s">
        <v>6</v>
      </c>
      <c r="HQ42" t="s">
        <v>6</v>
      </c>
      <c r="IF42">
        <v>-1</v>
      </c>
      <c r="IK42">
        <v>0</v>
      </c>
    </row>
    <row r="43" spans="1:245" x14ac:dyDescent="0.2">
      <c r="IF43">
        <v>-1</v>
      </c>
    </row>
    <row r="44" spans="1:245" x14ac:dyDescent="0.2">
      <c r="A44" s="2">
        <v>51</v>
      </c>
      <c r="B44" s="2">
        <f>B24</f>
        <v>1</v>
      </c>
      <c r="C44" s="2">
        <f>A24</f>
        <v>4</v>
      </c>
      <c r="D44" s="2">
        <f>ROW(A24)</f>
        <v>24</v>
      </c>
      <c r="E44" s="2"/>
      <c r="F44" s="2" t="str">
        <f>IF(F24&lt;&gt;"",F24,"")</f>
        <v/>
      </c>
      <c r="G44" s="2" t="str">
        <f>IF(G24&lt;&gt;"",G24,"")</f>
        <v>Секция 1</v>
      </c>
      <c r="H44" s="2">
        <v>0</v>
      </c>
      <c r="I44" s="2"/>
      <c r="J44" s="2"/>
      <c r="K44" s="2"/>
      <c r="L44" s="2"/>
      <c r="M44" s="2"/>
      <c r="N44" s="2"/>
      <c r="O44" s="2" t="e">
        <f t="shared" ref="O44:T44" si="58">ROUND(AB44,2)</f>
        <v>#REF!</v>
      </c>
      <c r="P44" s="2" t="e">
        <f t="shared" si="58"/>
        <v>#REF!</v>
      </c>
      <c r="Q44" s="2" t="e">
        <f t="shared" si="58"/>
        <v>#REF!</v>
      </c>
      <c r="R44" s="2" t="e">
        <f t="shared" si="58"/>
        <v>#REF!</v>
      </c>
      <c r="S44" s="2" t="e">
        <f t="shared" si="58"/>
        <v>#REF!</v>
      </c>
      <c r="T44" s="2" t="e">
        <f t="shared" si="58"/>
        <v>#REF!</v>
      </c>
      <c r="U44" s="2" t="e">
        <f>AH44</f>
        <v>#REF!</v>
      </c>
      <c r="V44" s="2" t="e">
        <f>AI44</f>
        <v>#REF!</v>
      </c>
      <c r="W44" s="2" t="e">
        <f>ROUND(AJ44,2)</f>
        <v>#REF!</v>
      </c>
      <c r="X44" s="2" t="e">
        <f>ROUND(AK44,2)</f>
        <v>#REF!</v>
      </c>
      <c r="Y44" s="2" t="e">
        <f>ROUND(AL44,2)</f>
        <v>#REF!</v>
      </c>
      <c r="Z44" s="2"/>
      <c r="AA44" s="2"/>
      <c r="AB44" s="2" t="e">
        <f>ROUND(SUMIF(AA28:AA42,"=74674256",O28:O42),2)</f>
        <v>#REF!</v>
      </c>
      <c r="AC44" s="2" t="e">
        <f>ROUND(SUMIF(AA28:AA42,"=74674256",P28:P42),2)</f>
        <v>#REF!</v>
      </c>
      <c r="AD44" s="2" t="e">
        <f>ROUND(SUMIF(AA28:AA42,"=74674256",Q28:Q42),2)</f>
        <v>#REF!</v>
      </c>
      <c r="AE44" s="2" t="e">
        <f>ROUND(SUMIF(AA28:AA42,"=74674256",R28:R42),2)</f>
        <v>#REF!</v>
      </c>
      <c r="AF44" s="2" t="e">
        <f>ROUND(SUMIF(AA28:AA42,"=74674256",S28:S42),2)</f>
        <v>#REF!</v>
      </c>
      <c r="AG44" s="2" t="e">
        <f>ROUND(SUMIF(AA28:AA42,"=74674256",T28:T42),2)</f>
        <v>#REF!</v>
      </c>
      <c r="AH44" s="2" t="e">
        <f>SUMIF(AA28:AA42,"=74674256",U28:U42)</f>
        <v>#REF!</v>
      </c>
      <c r="AI44" s="2" t="e">
        <f>SUMIF(AA28:AA42,"=74674256",V28:V42)</f>
        <v>#REF!</v>
      </c>
      <c r="AJ44" s="2" t="e">
        <f>ROUND(SUMIF(AA28:AA42,"=74674256",W28:W42),2)</f>
        <v>#REF!</v>
      </c>
      <c r="AK44" s="2" t="e">
        <f>ROUND(SUMIF(AA28:AA42,"=74674256",X28:X42),2)</f>
        <v>#REF!</v>
      </c>
      <c r="AL44" s="2" t="e">
        <f>ROUND(SUMIF(AA28:AA42,"=74674256",Y28:Y42),2)</f>
        <v>#REF!</v>
      </c>
      <c r="AM44" s="2"/>
      <c r="AN44" s="2"/>
      <c r="AO44" s="2">
        <f t="shared" ref="AO44:BD44" si="59">ROUND(BX44,2)</f>
        <v>0</v>
      </c>
      <c r="AP44" s="2" t="e">
        <f t="shared" si="59"/>
        <v>#REF!</v>
      </c>
      <c r="AQ44" s="2">
        <f t="shared" si="59"/>
        <v>0</v>
      </c>
      <c r="AR44" s="2" t="e">
        <f t="shared" si="59"/>
        <v>#REF!</v>
      </c>
      <c r="AS44" s="2" t="e">
        <f t="shared" si="59"/>
        <v>#REF!</v>
      </c>
      <c r="AT44" s="2">
        <f t="shared" si="59"/>
        <v>0</v>
      </c>
      <c r="AU44" s="2">
        <f t="shared" si="59"/>
        <v>0</v>
      </c>
      <c r="AV44" s="2" t="e">
        <f t="shared" si="59"/>
        <v>#REF!</v>
      </c>
      <c r="AW44" s="2" t="e">
        <f t="shared" si="59"/>
        <v>#REF!</v>
      </c>
      <c r="AX44" s="2">
        <f t="shared" si="59"/>
        <v>0</v>
      </c>
      <c r="AY44" s="2" t="e">
        <f t="shared" si="59"/>
        <v>#REF!</v>
      </c>
      <c r="AZ44" s="2" t="e">
        <f t="shared" si="59"/>
        <v>#REF!</v>
      </c>
      <c r="BA44" s="2" t="e">
        <f t="shared" si="59"/>
        <v>#REF!</v>
      </c>
      <c r="BB44" s="2">
        <f t="shared" si="59"/>
        <v>0</v>
      </c>
      <c r="BC44" s="2">
        <f t="shared" si="59"/>
        <v>0</v>
      </c>
      <c r="BD44" s="2">
        <f t="shared" si="59"/>
        <v>0</v>
      </c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>
        <f>ROUND(SUMIF(AA28:AA42,"=74674256",FQ28:FQ42),2)</f>
        <v>0</v>
      </c>
      <c r="BY44" s="2" t="e">
        <f>ROUND(SUMIF(AA28:AA42,"=74674256",FR28:FR42),2)</f>
        <v>#REF!</v>
      </c>
      <c r="BZ44" s="2">
        <f>ROUND(SUMIF(AA28:AA42,"=74674256",GL28:GL42),2)</f>
        <v>0</v>
      </c>
      <c r="CA44" s="2" t="e">
        <f>ROUND(SUMIF(AA28:AA42,"=74674256",GM28:GM42),2)</f>
        <v>#REF!</v>
      </c>
      <c r="CB44" s="2" t="e">
        <f>ROUND(SUMIF(AA28:AA42,"=74674256",GN28:GN42),2)</f>
        <v>#REF!</v>
      </c>
      <c r="CC44" s="2">
        <f>ROUND(SUMIF(AA28:AA42,"=74674256",GO28:GO42),2)</f>
        <v>0</v>
      </c>
      <c r="CD44" s="2">
        <f>ROUND(SUMIF(AA28:AA42,"=74674256",GP28:GP42),2)</f>
        <v>0</v>
      </c>
      <c r="CE44" s="2" t="e">
        <f>AC44-BX44</f>
        <v>#REF!</v>
      </c>
      <c r="CF44" s="2" t="e">
        <f>AC44-BY44</f>
        <v>#REF!</v>
      </c>
      <c r="CG44" s="2">
        <f>BX44-BZ44</f>
        <v>0</v>
      </c>
      <c r="CH44" s="2" t="e">
        <f>AC44-BX44-BY44+BZ44</f>
        <v>#REF!</v>
      </c>
      <c r="CI44" s="2" t="e">
        <f>BY44-BZ44</f>
        <v>#REF!</v>
      </c>
      <c r="CJ44" s="2" t="e">
        <f>ROUND(SUMIF(AA28:AA42,"=74674256",GX28:GX42),2)</f>
        <v>#REF!</v>
      </c>
      <c r="CK44" s="2">
        <f>ROUND(SUMIF(AA28:AA42,"=74674256",GY28:GY42),2)</f>
        <v>0</v>
      </c>
      <c r="CL44" s="2">
        <f>ROUND(SUMIF(AA28:AA42,"=74674256",GZ28:GZ42),2)</f>
        <v>0</v>
      </c>
      <c r="CM44" s="2">
        <f>ROUND(SUMIF(AA28:AA42,"=74674256",HD28:HD42),2)</f>
        <v>0</v>
      </c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>
        <v>0</v>
      </c>
      <c r="IF44">
        <v>-1</v>
      </c>
    </row>
    <row r="45" spans="1:245" x14ac:dyDescent="0.2">
      <c r="IF45">
        <v>-1</v>
      </c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201</v>
      </c>
      <c r="F46" s="4" t="e">
        <f>ROUND(Source!O44,O46)</f>
        <v>#REF!</v>
      </c>
      <c r="G46" s="4" t="s">
        <v>91</v>
      </c>
      <c r="H46" s="4" t="s">
        <v>92</v>
      </c>
      <c r="I46" s="4"/>
      <c r="J46" s="4"/>
      <c r="K46" s="4">
        <v>201</v>
      </c>
      <c r="L46" s="4">
        <v>1</v>
      </c>
      <c r="M46" s="4">
        <v>3</v>
      </c>
      <c r="N46" s="4" t="s">
        <v>6</v>
      </c>
      <c r="O46" s="4">
        <v>2</v>
      </c>
      <c r="P46" s="4"/>
      <c r="Q46" s="4"/>
      <c r="R46" s="4"/>
      <c r="S46" s="4"/>
      <c r="T46" s="4"/>
      <c r="U46" s="4"/>
      <c r="V46" s="4"/>
      <c r="W46" s="4">
        <v>584744.07999999996</v>
      </c>
      <c r="X46" s="4">
        <v>1</v>
      </c>
      <c r="Y46" s="4">
        <v>584744.07999999996</v>
      </c>
      <c r="Z46" s="4"/>
      <c r="AA46" s="4"/>
      <c r="AB46" s="4"/>
      <c r="IF46">
        <v>-1</v>
      </c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202</v>
      </c>
      <c r="F47" s="4" t="e">
        <f>ROUND(Source!P44,O47)</f>
        <v>#REF!</v>
      </c>
      <c r="G47" s="4" t="s">
        <v>93</v>
      </c>
      <c r="H47" s="4" t="s">
        <v>94</v>
      </c>
      <c r="I47" s="4"/>
      <c r="J47" s="4"/>
      <c r="K47" s="4">
        <v>202</v>
      </c>
      <c r="L47" s="4">
        <v>2</v>
      </c>
      <c r="M47" s="4">
        <v>3</v>
      </c>
      <c r="N47" s="4" t="s">
        <v>6</v>
      </c>
      <c r="O47" s="4">
        <v>2</v>
      </c>
      <c r="P47" s="4"/>
      <c r="Q47" s="4"/>
      <c r="R47" s="4"/>
      <c r="S47" s="4"/>
      <c r="T47" s="4"/>
      <c r="U47" s="4"/>
      <c r="V47" s="4"/>
      <c r="W47" s="4">
        <v>603408.90999999992</v>
      </c>
      <c r="X47" s="4">
        <v>1</v>
      </c>
      <c r="Y47" s="4">
        <v>603408.90999999992</v>
      </c>
      <c r="Z47" s="4"/>
      <c r="AA47" s="4"/>
      <c r="AB47" s="4"/>
      <c r="IF47">
        <v>-1</v>
      </c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222</v>
      </c>
      <c r="F48" s="4">
        <f>ROUND(Source!AO44,O48)</f>
        <v>0</v>
      </c>
      <c r="G48" s="4" t="s">
        <v>95</v>
      </c>
      <c r="H48" s="4" t="s">
        <v>96</v>
      </c>
      <c r="I48" s="4"/>
      <c r="J48" s="4"/>
      <c r="K48" s="4">
        <v>222</v>
      </c>
      <c r="L48" s="4">
        <v>3</v>
      </c>
      <c r="M48" s="4">
        <v>3</v>
      </c>
      <c r="N48" s="4" t="s">
        <v>6</v>
      </c>
      <c r="O48" s="4">
        <v>2</v>
      </c>
      <c r="P48" s="4"/>
      <c r="Q48" s="4"/>
      <c r="R48" s="4"/>
      <c r="S48" s="4"/>
      <c r="T48" s="4"/>
      <c r="U48" s="4"/>
      <c r="V48" s="4"/>
      <c r="W48" s="4">
        <v>0</v>
      </c>
      <c r="X48" s="4">
        <v>1</v>
      </c>
      <c r="Y48" s="4">
        <v>0</v>
      </c>
      <c r="Z48" s="4"/>
      <c r="AA48" s="4"/>
      <c r="AB48" s="4"/>
      <c r="IF48">
        <v>-1</v>
      </c>
    </row>
    <row r="49" spans="1:240" x14ac:dyDescent="0.2">
      <c r="A49" s="4">
        <v>50</v>
      </c>
      <c r="B49" s="4">
        <v>0</v>
      </c>
      <c r="C49" s="4">
        <v>0</v>
      </c>
      <c r="D49" s="4">
        <v>1</v>
      </c>
      <c r="E49" s="4">
        <v>225</v>
      </c>
      <c r="F49" s="4" t="e">
        <f>ROUND(Source!AV44,O49)</f>
        <v>#REF!</v>
      </c>
      <c r="G49" s="4" t="s">
        <v>97</v>
      </c>
      <c r="H49" s="4" t="s">
        <v>98</v>
      </c>
      <c r="I49" s="4"/>
      <c r="J49" s="4"/>
      <c r="K49" s="4">
        <v>225</v>
      </c>
      <c r="L49" s="4">
        <v>4</v>
      </c>
      <c r="M49" s="4">
        <v>3</v>
      </c>
      <c r="N49" s="4" t="s">
        <v>6</v>
      </c>
      <c r="O49" s="4">
        <v>2</v>
      </c>
      <c r="P49" s="4"/>
      <c r="Q49" s="4"/>
      <c r="R49" s="4"/>
      <c r="S49" s="4"/>
      <c r="T49" s="4"/>
      <c r="U49" s="4"/>
      <c r="V49" s="4"/>
      <c r="W49" s="4">
        <v>603408.91</v>
      </c>
      <c r="X49" s="4">
        <v>1</v>
      </c>
      <c r="Y49" s="4">
        <v>603408.91</v>
      </c>
      <c r="Z49" s="4"/>
      <c r="AA49" s="4"/>
      <c r="AB49" s="4"/>
      <c r="IF49">
        <v>-1</v>
      </c>
    </row>
    <row r="50" spans="1:240" x14ac:dyDescent="0.2">
      <c r="A50" s="4">
        <v>50</v>
      </c>
      <c r="B50" s="4">
        <v>0</v>
      </c>
      <c r="C50" s="4">
        <v>0</v>
      </c>
      <c r="D50" s="4">
        <v>1</v>
      </c>
      <c r="E50" s="4">
        <v>226</v>
      </c>
      <c r="F50" s="4" t="e">
        <f>ROUND(Source!AW44,O50)</f>
        <v>#REF!</v>
      </c>
      <c r="G50" s="4" t="s">
        <v>99</v>
      </c>
      <c r="H50" s="4" t="s">
        <v>100</v>
      </c>
      <c r="I50" s="4"/>
      <c r="J50" s="4"/>
      <c r="K50" s="4">
        <v>226</v>
      </c>
      <c r="L50" s="4">
        <v>5</v>
      </c>
      <c r="M50" s="4">
        <v>3</v>
      </c>
      <c r="N50" s="4" t="s">
        <v>6</v>
      </c>
      <c r="O50" s="4">
        <v>2</v>
      </c>
      <c r="P50" s="4"/>
      <c r="Q50" s="4"/>
      <c r="R50" s="4"/>
      <c r="S50" s="4"/>
      <c r="T50" s="4"/>
      <c r="U50" s="4"/>
      <c r="V50" s="4"/>
      <c r="W50" s="4">
        <v>372997.66</v>
      </c>
      <c r="X50" s="4">
        <v>1</v>
      </c>
      <c r="Y50" s="4">
        <v>372997.66</v>
      </c>
      <c r="Z50" s="4"/>
      <c r="AA50" s="4"/>
      <c r="AB50" s="4"/>
      <c r="IF50">
        <v>-1</v>
      </c>
    </row>
    <row r="51" spans="1:240" x14ac:dyDescent="0.2">
      <c r="A51" s="4">
        <v>50</v>
      </c>
      <c r="B51" s="4">
        <v>0</v>
      </c>
      <c r="C51" s="4">
        <v>0</v>
      </c>
      <c r="D51" s="4">
        <v>1</v>
      </c>
      <c r="E51" s="4">
        <v>227</v>
      </c>
      <c r="F51" s="4">
        <f>ROUND(Source!AX44,O51)</f>
        <v>0</v>
      </c>
      <c r="G51" s="4" t="s">
        <v>101</v>
      </c>
      <c r="H51" s="4" t="s">
        <v>102</v>
      </c>
      <c r="I51" s="4"/>
      <c r="J51" s="4"/>
      <c r="K51" s="4">
        <v>227</v>
      </c>
      <c r="L51" s="4">
        <v>6</v>
      </c>
      <c r="M51" s="4">
        <v>3</v>
      </c>
      <c r="N51" s="4" t="s">
        <v>6</v>
      </c>
      <c r="O51" s="4">
        <v>2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  <c r="IF51">
        <v>-1</v>
      </c>
    </row>
    <row r="52" spans="1:240" x14ac:dyDescent="0.2">
      <c r="A52" s="4">
        <v>50</v>
      </c>
      <c r="B52" s="4">
        <v>0</v>
      </c>
      <c r="C52" s="4">
        <v>0</v>
      </c>
      <c r="D52" s="4">
        <v>1</v>
      </c>
      <c r="E52" s="4">
        <v>228</v>
      </c>
      <c r="F52" s="4" t="e">
        <f>ROUND(Source!AY44,O52)</f>
        <v>#REF!</v>
      </c>
      <c r="G52" s="4" t="s">
        <v>103</v>
      </c>
      <c r="H52" s="4" t="s">
        <v>104</v>
      </c>
      <c r="I52" s="4"/>
      <c r="J52" s="4"/>
      <c r="K52" s="4">
        <v>228</v>
      </c>
      <c r="L52" s="4">
        <v>7</v>
      </c>
      <c r="M52" s="4">
        <v>3</v>
      </c>
      <c r="N52" s="4" t="s">
        <v>6</v>
      </c>
      <c r="O52" s="4">
        <v>2</v>
      </c>
      <c r="P52" s="4"/>
      <c r="Q52" s="4"/>
      <c r="R52" s="4"/>
      <c r="S52" s="4"/>
      <c r="T52" s="4"/>
      <c r="U52" s="4"/>
      <c r="V52" s="4"/>
      <c r="W52" s="4">
        <v>372997.66</v>
      </c>
      <c r="X52" s="4">
        <v>1</v>
      </c>
      <c r="Y52" s="4">
        <v>372997.66</v>
      </c>
      <c r="Z52" s="4"/>
      <c r="AA52" s="4"/>
      <c r="AB52" s="4"/>
      <c r="IF52">
        <v>-1</v>
      </c>
    </row>
    <row r="53" spans="1:240" x14ac:dyDescent="0.2">
      <c r="A53" s="4">
        <v>50</v>
      </c>
      <c r="B53" s="4">
        <v>0</v>
      </c>
      <c r="C53" s="4">
        <v>0</v>
      </c>
      <c r="D53" s="4">
        <v>1</v>
      </c>
      <c r="E53" s="4">
        <v>216</v>
      </c>
      <c r="F53" s="4" t="e">
        <f>ROUND(Source!AP44,O53)</f>
        <v>#REF!</v>
      </c>
      <c r="G53" s="4" t="s">
        <v>105</v>
      </c>
      <c r="H53" s="4" t="s">
        <v>106</v>
      </c>
      <c r="I53" s="4"/>
      <c r="J53" s="4"/>
      <c r="K53" s="4">
        <v>216</v>
      </c>
      <c r="L53" s="4">
        <v>8</v>
      </c>
      <c r="M53" s="4">
        <v>3</v>
      </c>
      <c r="N53" s="4" t="s">
        <v>6</v>
      </c>
      <c r="O53" s="4">
        <v>2</v>
      </c>
      <c r="P53" s="4"/>
      <c r="Q53" s="4"/>
      <c r="R53" s="4"/>
      <c r="S53" s="4"/>
      <c r="T53" s="4"/>
      <c r="U53" s="4"/>
      <c r="V53" s="4"/>
      <c r="W53" s="4">
        <v>230411.25</v>
      </c>
      <c r="X53" s="4">
        <v>1</v>
      </c>
      <c r="Y53" s="4">
        <v>230411.25</v>
      </c>
      <c r="Z53" s="4"/>
      <c r="AA53" s="4"/>
      <c r="AB53" s="4"/>
      <c r="IF53">
        <v>-1</v>
      </c>
    </row>
    <row r="54" spans="1:240" x14ac:dyDescent="0.2">
      <c r="A54" s="4">
        <v>50</v>
      </c>
      <c r="B54" s="4">
        <v>0</v>
      </c>
      <c r="C54" s="4">
        <v>0</v>
      </c>
      <c r="D54" s="4">
        <v>1</v>
      </c>
      <c r="E54" s="4">
        <v>223</v>
      </c>
      <c r="F54" s="4">
        <f>ROUND(Source!AQ44,O54)</f>
        <v>0</v>
      </c>
      <c r="G54" s="4" t="s">
        <v>107</v>
      </c>
      <c r="H54" s="4" t="s">
        <v>108</v>
      </c>
      <c r="I54" s="4"/>
      <c r="J54" s="4"/>
      <c r="K54" s="4">
        <v>223</v>
      </c>
      <c r="L54" s="4">
        <v>9</v>
      </c>
      <c r="M54" s="4">
        <v>3</v>
      </c>
      <c r="N54" s="4" t="s">
        <v>6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  <c r="IF54">
        <v>-1</v>
      </c>
    </row>
    <row r="55" spans="1:240" x14ac:dyDescent="0.2">
      <c r="A55" s="4">
        <v>50</v>
      </c>
      <c r="B55" s="4">
        <v>0</v>
      </c>
      <c r="C55" s="4">
        <v>0</v>
      </c>
      <c r="D55" s="4">
        <v>1</v>
      </c>
      <c r="E55" s="4">
        <v>229</v>
      </c>
      <c r="F55" s="4" t="e">
        <f>ROUND(Source!AZ44,O55)</f>
        <v>#REF!</v>
      </c>
      <c r="G55" s="4" t="s">
        <v>109</v>
      </c>
      <c r="H55" s="4" t="s">
        <v>110</v>
      </c>
      <c r="I55" s="4"/>
      <c r="J55" s="4"/>
      <c r="K55" s="4">
        <v>229</v>
      </c>
      <c r="L55" s="4">
        <v>10</v>
      </c>
      <c r="M55" s="4">
        <v>3</v>
      </c>
      <c r="N55" s="4" t="s">
        <v>6</v>
      </c>
      <c r="O55" s="4">
        <v>2</v>
      </c>
      <c r="P55" s="4"/>
      <c r="Q55" s="4"/>
      <c r="R55" s="4"/>
      <c r="S55" s="4"/>
      <c r="T55" s="4"/>
      <c r="U55" s="4"/>
      <c r="V55" s="4"/>
      <c r="W55" s="4">
        <v>230411.25</v>
      </c>
      <c r="X55" s="4">
        <v>1</v>
      </c>
      <c r="Y55" s="4">
        <v>230411.25</v>
      </c>
      <c r="Z55" s="4"/>
      <c r="AA55" s="4"/>
      <c r="AB55" s="4"/>
      <c r="IF55">
        <v>-1</v>
      </c>
    </row>
    <row r="56" spans="1:240" x14ac:dyDescent="0.2">
      <c r="A56" s="4">
        <v>50</v>
      </c>
      <c r="B56" s="4">
        <v>0</v>
      </c>
      <c r="C56" s="4">
        <v>0</v>
      </c>
      <c r="D56" s="4">
        <v>1</v>
      </c>
      <c r="E56" s="4">
        <v>203</v>
      </c>
      <c r="F56" s="4" t="e">
        <f>ROUND(Source!Q44,O56)</f>
        <v>#REF!</v>
      </c>
      <c r="G56" s="4" t="s">
        <v>111</v>
      </c>
      <c r="H56" s="4" t="s">
        <v>112</v>
      </c>
      <c r="I56" s="4"/>
      <c r="J56" s="4"/>
      <c r="K56" s="4">
        <v>203</v>
      </c>
      <c r="L56" s="4">
        <v>11</v>
      </c>
      <c r="M56" s="4">
        <v>3</v>
      </c>
      <c r="N56" s="4" t="s">
        <v>6</v>
      </c>
      <c r="O56" s="4">
        <v>2</v>
      </c>
      <c r="P56" s="4"/>
      <c r="Q56" s="4"/>
      <c r="R56" s="4"/>
      <c r="S56" s="4"/>
      <c r="T56" s="4"/>
      <c r="U56" s="4"/>
      <c r="V56" s="4"/>
      <c r="W56" s="4">
        <v>12797.51</v>
      </c>
      <c r="X56" s="4">
        <v>1</v>
      </c>
      <c r="Y56" s="4">
        <v>12797.51</v>
      </c>
      <c r="Z56" s="4"/>
      <c r="AA56" s="4"/>
      <c r="AB56" s="4"/>
      <c r="IF56">
        <v>-1</v>
      </c>
    </row>
    <row r="57" spans="1:240" x14ac:dyDescent="0.2">
      <c r="A57" s="4">
        <v>50</v>
      </c>
      <c r="B57" s="4">
        <v>0</v>
      </c>
      <c r="C57" s="4">
        <v>0</v>
      </c>
      <c r="D57" s="4">
        <v>1</v>
      </c>
      <c r="E57" s="4">
        <v>231</v>
      </c>
      <c r="F57" s="4">
        <f>ROUND(Source!BB44,O57)</f>
        <v>0</v>
      </c>
      <c r="G57" s="4" t="s">
        <v>113</v>
      </c>
      <c r="H57" s="4" t="s">
        <v>114</v>
      </c>
      <c r="I57" s="4"/>
      <c r="J57" s="4"/>
      <c r="K57" s="4">
        <v>231</v>
      </c>
      <c r="L57" s="4">
        <v>12</v>
      </c>
      <c r="M57" s="4">
        <v>3</v>
      </c>
      <c r="N57" s="4" t="s">
        <v>6</v>
      </c>
      <c r="O57" s="4">
        <v>2</v>
      </c>
      <c r="P57" s="4"/>
      <c r="Q57" s="4"/>
      <c r="R57" s="4"/>
      <c r="S57" s="4"/>
      <c r="T57" s="4"/>
      <c r="U57" s="4"/>
      <c r="V57" s="4"/>
      <c r="W57" s="4">
        <v>0</v>
      </c>
      <c r="X57" s="4">
        <v>1</v>
      </c>
      <c r="Y57" s="4">
        <v>0</v>
      </c>
      <c r="Z57" s="4"/>
      <c r="AA57" s="4"/>
      <c r="AB57" s="4"/>
      <c r="IF57">
        <v>-1</v>
      </c>
    </row>
    <row r="58" spans="1:240" x14ac:dyDescent="0.2">
      <c r="A58" s="4">
        <v>50</v>
      </c>
      <c r="B58" s="4">
        <v>0</v>
      </c>
      <c r="C58" s="4">
        <v>0</v>
      </c>
      <c r="D58" s="4">
        <v>1</v>
      </c>
      <c r="E58" s="4">
        <v>204</v>
      </c>
      <c r="F58" s="4" t="e">
        <f>ROUND(Source!R44,O58)</f>
        <v>#REF!</v>
      </c>
      <c r="G58" s="4" t="s">
        <v>115</v>
      </c>
      <c r="H58" s="4" t="s">
        <v>116</v>
      </c>
      <c r="I58" s="4"/>
      <c r="J58" s="4"/>
      <c r="K58" s="4">
        <v>204</v>
      </c>
      <c r="L58" s="4">
        <v>13</v>
      </c>
      <c r="M58" s="4">
        <v>3</v>
      </c>
      <c r="N58" s="4" t="s">
        <v>6</v>
      </c>
      <c r="O58" s="4">
        <v>2</v>
      </c>
      <c r="P58" s="4"/>
      <c r="Q58" s="4"/>
      <c r="R58" s="4"/>
      <c r="S58" s="4"/>
      <c r="T58" s="4"/>
      <c r="U58" s="4"/>
      <c r="V58" s="4"/>
      <c r="W58" s="4">
        <v>2848.9799999999996</v>
      </c>
      <c r="X58" s="4">
        <v>1</v>
      </c>
      <c r="Y58" s="4">
        <v>2848.9799999999996</v>
      </c>
      <c r="Z58" s="4"/>
      <c r="AA58" s="4"/>
      <c r="AB58" s="4"/>
      <c r="IF58">
        <v>-1</v>
      </c>
    </row>
    <row r="59" spans="1:240" x14ac:dyDescent="0.2">
      <c r="A59" s="4">
        <v>50</v>
      </c>
      <c r="B59" s="4">
        <v>0</v>
      </c>
      <c r="C59" s="4">
        <v>0</v>
      </c>
      <c r="D59" s="4">
        <v>1</v>
      </c>
      <c r="E59" s="4">
        <v>205</v>
      </c>
      <c r="F59" s="4" t="e">
        <f>ROUND(Source!S44,O59)</f>
        <v>#REF!</v>
      </c>
      <c r="G59" s="4" t="s">
        <v>117</v>
      </c>
      <c r="H59" s="4" t="s">
        <v>118</v>
      </c>
      <c r="I59" s="4"/>
      <c r="J59" s="4"/>
      <c r="K59" s="4">
        <v>205</v>
      </c>
      <c r="L59" s="4">
        <v>14</v>
      </c>
      <c r="M59" s="4">
        <v>3</v>
      </c>
      <c r="N59" s="4" t="s">
        <v>6</v>
      </c>
      <c r="O59" s="4">
        <v>2</v>
      </c>
      <c r="P59" s="4"/>
      <c r="Q59" s="4"/>
      <c r="R59" s="4"/>
      <c r="S59" s="4"/>
      <c r="T59" s="4"/>
      <c r="U59" s="4"/>
      <c r="V59" s="4"/>
      <c r="W59" s="4">
        <v>198948.90999999997</v>
      </c>
      <c r="X59" s="4">
        <v>1</v>
      </c>
      <c r="Y59" s="4">
        <v>198948.90999999997</v>
      </c>
      <c r="Z59" s="4"/>
      <c r="AA59" s="4"/>
      <c r="AB59" s="4"/>
      <c r="IF59">
        <v>-1</v>
      </c>
    </row>
    <row r="60" spans="1:240" x14ac:dyDescent="0.2">
      <c r="A60" s="4">
        <v>50</v>
      </c>
      <c r="B60" s="4">
        <v>0</v>
      </c>
      <c r="C60" s="4">
        <v>0</v>
      </c>
      <c r="D60" s="4">
        <v>1</v>
      </c>
      <c r="E60" s="4">
        <v>232</v>
      </c>
      <c r="F60" s="4">
        <f>ROUND(Source!BC44,O60)</f>
        <v>0</v>
      </c>
      <c r="G60" s="4" t="s">
        <v>119</v>
      </c>
      <c r="H60" s="4" t="s">
        <v>120</v>
      </c>
      <c r="I60" s="4"/>
      <c r="J60" s="4"/>
      <c r="K60" s="4">
        <v>232</v>
      </c>
      <c r="L60" s="4">
        <v>15</v>
      </c>
      <c r="M60" s="4">
        <v>3</v>
      </c>
      <c r="N60" s="4" t="s">
        <v>6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  <c r="IF60">
        <v>-1</v>
      </c>
    </row>
    <row r="61" spans="1:240" x14ac:dyDescent="0.2">
      <c r="A61" s="4">
        <v>50</v>
      </c>
      <c r="B61" s="4">
        <v>0</v>
      </c>
      <c r="C61" s="4">
        <v>0</v>
      </c>
      <c r="D61" s="4">
        <v>1</v>
      </c>
      <c r="E61" s="4">
        <v>214</v>
      </c>
      <c r="F61" s="4" t="e">
        <f>ROUND(Source!AS44,O61)</f>
        <v>#REF!</v>
      </c>
      <c r="G61" s="4" t="s">
        <v>121</v>
      </c>
      <c r="H61" s="4" t="s">
        <v>122</v>
      </c>
      <c r="I61" s="4"/>
      <c r="J61" s="4"/>
      <c r="K61" s="4">
        <v>214</v>
      </c>
      <c r="L61" s="4">
        <v>16</v>
      </c>
      <c r="M61" s="4">
        <v>3</v>
      </c>
      <c r="N61" s="4" t="s">
        <v>6</v>
      </c>
      <c r="O61" s="4">
        <v>2</v>
      </c>
      <c r="P61" s="4"/>
      <c r="Q61" s="4"/>
      <c r="R61" s="4"/>
      <c r="S61" s="4"/>
      <c r="T61" s="4"/>
      <c r="U61" s="4"/>
      <c r="V61" s="4"/>
      <c r="W61" s="4">
        <v>974214.01</v>
      </c>
      <c r="X61" s="4">
        <v>1</v>
      </c>
      <c r="Y61" s="4">
        <v>974214.01</v>
      </c>
      <c r="Z61" s="4"/>
      <c r="AA61" s="4"/>
      <c r="AB61" s="4"/>
      <c r="IF61">
        <v>-1</v>
      </c>
    </row>
    <row r="62" spans="1:240" x14ac:dyDescent="0.2">
      <c r="A62" s="4">
        <v>50</v>
      </c>
      <c r="B62" s="4">
        <v>0</v>
      </c>
      <c r="C62" s="4">
        <v>0</v>
      </c>
      <c r="D62" s="4">
        <v>1</v>
      </c>
      <c r="E62" s="4">
        <v>215</v>
      </c>
      <c r="F62" s="4">
        <f>ROUND(Source!AT44,O62)</f>
        <v>0</v>
      </c>
      <c r="G62" s="4" t="s">
        <v>123</v>
      </c>
      <c r="H62" s="4" t="s">
        <v>124</v>
      </c>
      <c r="I62" s="4"/>
      <c r="J62" s="4"/>
      <c r="K62" s="4">
        <v>215</v>
      </c>
      <c r="L62" s="4">
        <v>17</v>
      </c>
      <c r="M62" s="4">
        <v>3</v>
      </c>
      <c r="N62" s="4" t="s">
        <v>6</v>
      </c>
      <c r="O62" s="4">
        <v>2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  <c r="IF62">
        <v>-1</v>
      </c>
    </row>
    <row r="63" spans="1:240" x14ac:dyDescent="0.2">
      <c r="A63" s="4">
        <v>50</v>
      </c>
      <c r="B63" s="4">
        <v>0</v>
      </c>
      <c r="C63" s="4">
        <v>0</v>
      </c>
      <c r="D63" s="4">
        <v>1</v>
      </c>
      <c r="E63" s="4">
        <v>217</v>
      </c>
      <c r="F63" s="4">
        <f>ROUND(Source!AU44,O63)</f>
        <v>0</v>
      </c>
      <c r="G63" s="4" t="s">
        <v>125</v>
      </c>
      <c r="H63" s="4" t="s">
        <v>126</v>
      </c>
      <c r="I63" s="4"/>
      <c r="J63" s="4"/>
      <c r="K63" s="4">
        <v>217</v>
      </c>
      <c r="L63" s="4">
        <v>18</v>
      </c>
      <c r="M63" s="4">
        <v>3</v>
      </c>
      <c r="N63" s="4" t="s">
        <v>6</v>
      </c>
      <c r="O63" s="4">
        <v>2</v>
      </c>
      <c r="P63" s="4"/>
      <c r="Q63" s="4"/>
      <c r="R63" s="4"/>
      <c r="S63" s="4"/>
      <c r="T63" s="4"/>
      <c r="U63" s="4"/>
      <c r="V63" s="4"/>
      <c r="W63" s="4">
        <v>0</v>
      </c>
      <c r="X63" s="4">
        <v>1</v>
      </c>
      <c r="Y63" s="4">
        <v>0</v>
      </c>
      <c r="Z63" s="4"/>
      <c r="AA63" s="4"/>
      <c r="AB63" s="4"/>
      <c r="IF63">
        <v>-1</v>
      </c>
    </row>
    <row r="64" spans="1:240" x14ac:dyDescent="0.2">
      <c r="A64" s="4">
        <v>50</v>
      </c>
      <c r="B64" s="4">
        <v>0</v>
      </c>
      <c r="C64" s="4">
        <v>0</v>
      </c>
      <c r="D64" s="4">
        <v>1</v>
      </c>
      <c r="E64" s="4">
        <v>230</v>
      </c>
      <c r="F64" s="4" t="e">
        <f>ROUND(Source!BA44,O64)</f>
        <v>#REF!</v>
      </c>
      <c r="G64" s="4" t="s">
        <v>127</v>
      </c>
      <c r="H64" s="4" t="s">
        <v>128</v>
      </c>
      <c r="I64" s="4"/>
      <c r="J64" s="4"/>
      <c r="K64" s="4">
        <v>230</v>
      </c>
      <c r="L64" s="4">
        <v>19</v>
      </c>
      <c r="M64" s="4">
        <v>3</v>
      </c>
      <c r="N64" s="4" t="s">
        <v>6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  <c r="IF64">
        <v>-1</v>
      </c>
    </row>
    <row r="65" spans="1:245" x14ac:dyDescent="0.2">
      <c r="A65" s="4">
        <v>50</v>
      </c>
      <c r="B65" s="4">
        <v>0</v>
      </c>
      <c r="C65" s="4">
        <v>0</v>
      </c>
      <c r="D65" s="4">
        <v>1</v>
      </c>
      <c r="E65" s="4">
        <v>206</v>
      </c>
      <c r="F65" s="4" t="e">
        <f>ROUND(Source!T44,O65)</f>
        <v>#REF!</v>
      </c>
      <c r="G65" s="4" t="s">
        <v>129</v>
      </c>
      <c r="H65" s="4" t="s">
        <v>130</v>
      </c>
      <c r="I65" s="4"/>
      <c r="J65" s="4"/>
      <c r="K65" s="4">
        <v>206</v>
      </c>
      <c r="L65" s="4">
        <v>20</v>
      </c>
      <c r="M65" s="4">
        <v>3</v>
      </c>
      <c r="N65" s="4" t="s">
        <v>6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  <c r="IF65">
        <v>-1</v>
      </c>
    </row>
    <row r="66" spans="1:245" x14ac:dyDescent="0.2">
      <c r="A66" s="4">
        <v>50</v>
      </c>
      <c r="B66" s="4">
        <v>0</v>
      </c>
      <c r="C66" s="4">
        <v>0</v>
      </c>
      <c r="D66" s="4">
        <v>1</v>
      </c>
      <c r="E66" s="4">
        <v>207</v>
      </c>
      <c r="F66" s="4" t="e">
        <f>ROUND(Source!U44,O66)</f>
        <v>#REF!</v>
      </c>
      <c r="G66" s="4" t="s">
        <v>131</v>
      </c>
      <c r="H66" s="4" t="s">
        <v>132</v>
      </c>
      <c r="I66" s="4"/>
      <c r="J66" s="4"/>
      <c r="K66" s="4">
        <v>207</v>
      </c>
      <c r="L66" s="4">
        <v>21</v>
      </c>
      <c r="M66" s="4">
        <v>3</v>
      </c>
      <c r="N66" s="4" t="s">
        <v>6</v>
      </c>
      <c r="O66" s="4">
        <v>7</v>
      </c>
      <c r="P66" s="4"/>
      <c r="Q66" s="4"/>
      <c r="R66" s="4"/>
      <c r="S66" s="4"/>
      <c r="T66" s="4"/>
      <c r="U66" s="4"/>
      <c r="V66" s="4"/>
      <c r="W66" s="4">
        <v>648.72990000000004</v>
      </c>
      <c r="X66" s="4">
        <v>1</v>
      </c>
      <c r="Y66" s="4">
        <v>648.72990000000004</v>
      </c>
      <c r="Z66" s="4"/>
      <c r="AA66" s="4"/>
      <c r="AB66" s="4"/>
      <c r="IF66">
        <v>-1</v>
      </c>
    </row>
    <row r="67" spans="1:245" x14ac:dyDescent="0.2">
      <c r="A67" s="4">
        <v>50</v>
      </c>
      <c r="B67" s="4">
        <v>0</v>
      </c>
      <c r="C67" s="4">
        <v>0</v>
      </c>
      <c r="D67" s="4">
        <v>1</v>
      </c>
      <c r="E67" s="4">
        <v>208</v>
      </c>
      <c r="F67" s="4" t="e">
        <f>ROUND(Source!V44,O67)</f>
        <v>#REF!</v>
      </c>
      <c r="G67" s="4" t="s">
        <v>133</v>
      </c>
      <c r="H67" s="4" t="s">
        <v>134</v>
      </c>
      <c r="I67" s="4"/>
      <c r="J67" s="4"/>
      <c r="K67" s="4">
        <v>208</v>
      </c>
      <c r="L67" s="4">
        <v>22</v>
      </c>
      <c r="M67" s="4">
        <v>3</v>
      </c>
      <c r="N67" s="4" t="s">
        <v>6</v>
      </c>
      <c r="O67" s="4">
        <v>7</v>
      </c>
      <c r="P67" s="4"/>
      <c r="Q67" s="4"/>
      <c r="R67" s="4"/>
      <c r="S67" s="4"/>
      <c r="T67" s="4"/>
      <c r="U67" s="4"/>
      <c r="V67" s="4"/>
      <c r="W67" s="4">
        <v>6.9892200000000004</v>
      </c>
      <c r="X67" s="4">
        <v>1</v>
      </c>
      <c r="Y67" s="4">
        <v>6.9892200000000004</v>
      </c>
      <c r="Z67" s="4"/>
      <c r="AA67" s="4"/>
      <c r="AB67" s="4"/>
      <c r="IF67">
        <v>-1</v>
      </c>
    </row>
    <row r="68" spans="1:245" x14ac:dyDescent="0.2">
      <c r="A68" s="4">
        <v>50</v>
      </c>
      <c r="B68" s="4">
        <v>0</v>
      </c>
      <c r="C68" s="4">
        <v>0</v>
      </c>
      <c r="D68" s="4">
        <v>1</v>
      </c>
      <c r="E68" s="4">
        <v>209</v>
      </c>
      <c r="F68" s="4" t="e">
        <f>ROUND(Source!W44,O68)</f>
        <v>#REF!</v>
      </c>
      <c r="G68" s="4" t="s">
        <v>135</v>
      </c>
      <c r="H68" s="4" t="s">
        <v>136</v>
      </c>
      <c r="I68" s="4"/>
      <c r="J68" s="4"/>
      <c r="K68" s="4">
        <v>209</v>
      </c>
      <c r="L68" s="4">
        <v>23</v>
      </c>
      <c r="M68" s="4">
        <v>3</v>
      </c>
      <c r="N68" s="4" t="s">
        <v>6</v>
      </c>
      <c r="O68" s="4">
        <v>2</v>
      </c>
      <c r="P68" s="4"/>
      <c r="Q68" s="4"/>
      <c r="R68" s="4"/>
      <c r="S68" s="4"/>
      <c r="T68" s="4"/>
      <c r="U68" s="4"/>
      <c r="V68" s="4"/>
      <c r="W68" s="4">
        <v>0</v>
      </c>
      <c r="X68" s="4">
        <v>1</v>
      </c>
      <c r="Y68" s="4">
        <v>0</v>
      </c>
      <c r="Z68" s="4"/>
      <c r="AA68" s="4"/>
      <c r="AB68" s="4"/>
      <c r="IF68">
        <v>-1</v>
      </c>
    </row>
    <row r="69" spans="1:245" x14ac:dyDescent="0.2">
      <c r="A69" s="4">
        <v>50</v>
      </c>
      <c r="B69" s="4">
        <v>0</v>
      </c>
      <c r="C69" s="4">
        <v>0</v>
      </c>
      <c r="D69" s="4">
        <v>1</v>
      </c>
      <c r="E69" s="4">
        <v>233</v>
      </c>
      <c r="F69" s="4">
        <f>ROUND(Source!BD44,O69)</f>
        <v>0</v>
      </c>
      <c r="G69" s="4" t="s">
        <v>137</v>
      </c>
      <c r="H69" s="4" t="s">
        <v>138</v>
      </c>
      <c r="I69" s="4"/>
      <c r="J69" s="4"/>
      <c r="K69" s="4">
        <v>233</v>
      </c>
      <c r="L69" s="4">
        <v>24</v>
      </c>
      <c r="M69" s="4">
        <v>3</v>
      </c>
      <c r="N69" s="4" t="s">
        <v>6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  <c r="IF69">
        <v>-1</v>
      </c>
    </row>
    <row r="70" spans="1:245" x14ac:dyDescent="0.2">
      <c r="A70" s="4">
        <v>50</v>
      </c>
      <c r="B70" s="4">
        <v>0</v>
      </c>
      <c r="C70" s="4">
        <v>0</v>
      </c>
      <c r="D70" s="4">
        <v>1</v>
      </c>
      <c r="E70" s="4">
        <v>210</v>
      </c>
      <c r="F70" s="4" t="e">
        <f>ROUND(Source!X44,O70)</f>
        <v>#REF!</v>
      </c>
      <c r="G70" s="4" t="s">
        <v>139</v>
      </c>
      <c r="H70" s="4" t="s">
        <v>140</v>
      </c>
      <c r="I70" s="4"/>
      <c r="J70" s="4"/>
      <c r="K70" s="4">
        <v>210</v>
      </c>
      <c r="L70" s="4">
        <v>25</v>
      </c>
      <c r="M70" s="4">
        <v>3</v>
      </c>
      <c r="N70" s="4" t="s">
        <v>6</v>
      </c>
      <c r="O70" s="4">
        <v>2</v>
      </c>
      <c r="P70" s="4"/>
      <c r="Q70" s="4"/>
      <c r="R70" s="4"/>
      <c r="S70" s="4"/>
      <c r="T70" s="4"/>
      <c r="U70" s="4"/>
      <c r="V70" s="4"/>
      <c r="W70" s="4">
        <v>244175.45</v>
      </c>
      <c r="X70" s="4">
        <v>1</v>
      </c>
      <c r="Y70" s="4">
        <v>244175.45</v>
      </c>
      <c r="Z70" s="4"/>
      <c r="AA70" s="4"/>
      <c r="AB70" s="4"/>
      <c r="IF70">
        <v>-1</v>
      </c>
    </row>
    <row r="71" spans="1:245" x14ac:dyDescent="0.2">
      <c r="A71" s="4">
        <v>50</v>
      </c>
      <c r="B71" s="4">
        <v>0</v>
      </c>
      <c r="C71" s="4">
        <v>0</v>
      </c>
      <c r="D71" s="4">
        <v>1</v>
      </c>
      <c r="E71" s="4">
        <v>211</v>
      </c>
      <c r="F71" s="4" t="e">
        <f>ROUND(Source!Y44,O71)</f>
        <v>#REF!</v>
      </c>
      <c r="G71" s="4" t="s">
        <v>141</v>
      </c>
      <c r="H71" s="4" t="s">
        <v>142</v>
      </c>
      <c r="I71" s="4"/>
      <c r="J71" s="4"/>
      <c r="K71" s="4">
        <v>211</v>
      </c>
      <c r="L71" s="4">
        <v>26</v>
      </c>
      <c r="M71" s="4">
        <v>3</v>
      </c>
      <c r="N71" s="4" t="s">
        <v>6</v>
      </c>
      <c r="O71" s="4">
        <v>2</v>
      </c>
      <c r="P71" s="4"/>
      <c r="Q71" s="4"/>
      <c r="R71" s="4"/>
      <c r="S71" s="4"/>
      <c r="T71" s="4"/>
      <c r="U71" s="4"/>
      <c r="V71" s="4"/>
      <c r="W71" s="4">
        <v>145294.48000000001</v>
      </c>
      <c r="X71" s="4">
        <v>1</v>
      </c>
      <c r="Y71" s="4">
        <v>145294.48000000001</v>
      </c>
      <c r="Z71" s="4"/>
      <c r="AA71" s="4"/>
      <c r="AB71" s="4"/>
      <c r="IF71">
        <v>-1</v>
      </c>
    </row>
    <row r="72" spans="1:245" x14ac:dyDescent="0.2">
      <c r="A72" s="4">
        <v>50</v>
      </c>
      <c r="B72" s="4">
        <v>0</v>
      </c>
      <c r="C72" s="4">
        <v>0</v>
      </c>
      <c r="D72" s="4">
        <v>1</v>
      </c>
      <c r="E72" s="4">
        <v>224</v>
      </c>
      <c r="F72" s="4" t="e">
        <f>ROUND(Source!AR44,O72)</f>
        <v>#REF!</v>
      </c>
      <c r="G72" s="4" t="s">
        <v>143</v>
      </c>
      <c r="H72" s="4" t="s">
        <v>144</v>
      </c>
      <c r="I72" s="4"/>
      <c r="J72" s="4"/>
      <c r="K72" s="4">
        <v>224</v>
      </c>
      <c r="L72" s="4">
        <v>27</v>
      </c>
      <c r="M72" s="4">
        <v>3</v>
      </c>
      <c r="N72" s="4" t="s">
        <v>6</v>
      </c>
      <c r="O72" s="4">
        <v>2</v>
      </c>
      <c r="P72" s="4"/>
      <c r="Q72" s="4"/>
      <c r="R72" s="4"/>
      <c r="S72" s="4"/>
      <c r="T72" s="4"/>
      <c r="U72" s="4"/>
      <c r="V72" s="4"/>
      <c r="W72" s="4">
        <v>1204625.26</v>
      </c>
      <c r="X72" s="4">
        <v>1</v>
      </c>
      <c r="Y72" s="4">
        <v>1204625.26</v>
      </c>
      <c r="Z72" s="4"/>
      <c r="AA72" s="4"/>
      <c r="AB72" s="4"/>
      <c r="IF72">
        <v>-1</v>
      </c>
    </row>
    <row r="73" spans="1:245" x14ac:dyDescent="0.2">
      <c r="IF73">
        <v>-1</v>
      </c>
    </row>
    <row r="74" spans="1:245" x14ac:dyDescent="0.2">
      <c r="A74" s="1">
        <v>4</v>
      </c>
      <c r="B74" s="1">
        <v>1</v>
      </c>
      <c r="C74" s="1"/>
      <c r="D74" s="1">
        <f>ROW(A84)</f>
        <v>84</v>
      </c>
      <c r="E74" s="1"/>
      <c r="F74" s="1" t="s">
        <v>6</v>
      </c>
      <c r="G74" s="1" t="s">
        <v>145</v>
      </c>
      <c r="H74" s="1" t="s">
        <v>6</v>
      </c>
      <c r="I74" s="1">
        <v>0</v>
      </c>
      <c r="J74" s="1"/>
      <c r="K74" s="1">
        <v>-1</v>
      </c>
      <c r="L74" s="1"/>
      <c r="M74" s="1" t="s">
        <v>6</v>
      </c>
      <c r="N74" s="1"/>
      <c r="O74" s="1"/>
      <c r="P74" s="1"/>
      <c r="Q74" s="1"/>
      <c r="R74" s="1"/>
      <c r="S74" s="1">
        <v>0</v>
      </c>
      <c r="T74" s="1"/>
      <c r="U74" s="1" t="s">
        <v>6</v>
      </c>
      <c r="V74" s="1">
        <v>0</v>
      </c>
      <c r="W74" s="1"/>
      <c r="X74" s="1"/>
      <c r="Y74" s="1"/>
      <c r="Z74" s="1"/>
      <c r="AA74" s="1"/>
      <c r="AB74" s="1" t="s">
        <v>6</v>
      </c>
      <c r="AC74" s="1" t="s">
        <v>6</v>
      </c>
      <c r="AD74" s="1" t="s">
        <v>6</v>
      </c>
      <c r="AE74" s="1" t="s">
        <v>6</v>
      </c>
      <c r="AF74" s="1" t="s">
        <v>6</v>
      </c>
      <c r="AG74" s="1" t="s">
        <v>6</v>
      </c>
      <c r="AH74" s="1"/>
      <c r="AI74" s="1"/>
      <c r="AJ74" s="1"/>
      <c r="AK74" s="1"/>
      <c r="AL74" s="1"/>
      <c r="AM74" s="1"/>
      <c r="AN74" s="1"/>
      <c r="AO74" s="1"/>
      <c r="AP74" s="1" t="s">
        <v>6</v>
      </c>
      <c r="AQ74" s="1" t="s">
        <v>6</v>
      </c>
      <c r="AR74" s="1" t="s">
        <v>6</v>
      </c>
      <c r="AS74" s="1"/>
      <c r="AT74" s="1"/>
      <c r="AU74" s="1"/>
      <c r="AV74" s="1"/>
      <c r="AW74" s="1"/>
      <c r="AX74" s="1"/>
      <c r="AY74" s="1"/>
      <c r="AZ74" s="1" t="s">
        <v>6</v>
      </c>
      <c r="BA74" s="1"/>
      <c r="BB74" s="1" t="s">
        <v>6</v>
      </c>
      <c r="BC74" s="1" t="s">
        <v>6</v>
      </c>
      <c r="BD74" s="1" t="s">
        <v>6</v>
      </c>
      <c r="BE74" s="1" t="s">
        <v>6</v>
      </c>
      <c r="BF74" s="1" t="s">
        <v>6</v>
      </c>
      <c r="BG74" s="1" t="s">
        <v>6</v>
      </c>
      <c r="BH74" s="1" t="s">
        <v>6</v>
      </c>
      <c r="BI74" s="1" t="s">
        <v>6</v>
      </c>
      <c r="BJ74" s="1" t="s">
        <v>6</v>
      </c>
      <c r="BK74" s="1" t="s">
        <v>6</v>
      </c>
      <c r="BL74" s="1" t="s">
        <v>6</v>
      </c>
      <c r="BM74" s="1" t="s">
        <v>6</v>
      </c>
      <c r="BN74" s="1" t="s">
        <v>6</v>
      </c>
      <c r="BO74" s="1" t="s">
        <v>6</v>
      </c>
      <c r="BP74" s="1" t="s">
        <v>6</v>
      </c>
      <c r="BQ74" s="1"/>
      <c r="BR74" s="1"/>
      <c r="BS74" s="1"/>
      <c r="BT74" s="1"/>
      <c r="BU74" s="1"/>
      <c r="BV74" s="1"/>
      <c r="BW74" s="1"/>
      <c r="BX74" s="1">
        <v>0</v>
      </c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>
        <v>0</v>
      </c>
      <c r="IF74">
        <v>-1</v>
      </c>
    </row>
    <row r="75" spans="1:245" x14ac:dyDescent="0.2">
      <c r="IF75">
        <v>-1</v>
      </c>
    </row>
    <row r="76" spans="1:245" x14ac:dyDescent="0.2">
      <c r="A76" s="2">
        <v>52</v>
      </c>
      <c r="B76" s="2">
        <f t="shared" ref="B76:G76" si="60">B84</f>
        <v>1</v>
      </c>
      <c r="C76" s="2">
        <f t="shared" si="60"/>
        <v>4</v>
      </c>
      <c r="D76" s="2">
        <f t="shared" si="60"/>
        <v>74</v>
      </c>
      <c r="E76" s="2">
        <f t="shared" si="60"/>
        <v>0</v>
      </c>
      <c r="F76" s="2" t="str">
        <f t="shared" si="60"/>
        <v/>
      </c>
      <c r="G76" s="2" t="str">
        <f t="shared" si="60"/>
        <v>Секция 1. Переточная вентиляция кладовок.</v>
      </c>
      <c r="H76" s="2"/>
      <c r="I76" s="2"/>
      <c r="J76" s="2"/>
      <c r="K76" s="2"/>
      <c r="L76" s="2"/>
      <c r="M76" s="2"/>
      <c r="N76" s="2"/>
      <c r="O76" s="2" t="e">
        <f t="shared" ref="O76:AT76" si="61">O84</f>
        <v>#REF!</v>
      </c>
      <c r="P76" s="2" t="e">
        <f t="shared" si="61"/>
        <v>#REF!</v>
      </c>
      <c r="Q76" s="2" t="e">
        <f t="shared" si="61"/>
        <v>#REF!</v>
      </c>
      <c r="R76" s="2" t="e">
        <f t="shared" si="61"/>
        <v>#REF!</v>
      </c>
      <c r="S76" s="2" t="e">
        <f t="shared" si="61"/>
        <v>#REF!</v>
      </c>
      <c r="T76" s="2" t="e">
        <f t="shared" si="61"/>
        <v>#REF!</v>
      </c>
      <c r="U76" s="2" t="e">
        <f t="shared" si="61"/>
        <v>#REF!</v>
      </c>
      <c r="V76" s="2" t="e">
        <f t="shared" si="61"/>
        <v>#REF!</v>
      </c>
      <c r="W76" s="2" t="e">
        <f t="shared" si="61"/>
        <v>#REF!</v>
      </c>
      <c r="X76" s="2" t="e">
        <f t="shared" si="61"/>
        <v>#REF!</v>
      </c>
      <c r="Y76" s="2" t="e">
        <f t="shared" si="61"/>
        <v>#REF!</v>
      </c>
      <c r="Z76" s="2">
        <f t="shared" si="61"/>
        <v>0</v>
      </c>
      <c r="AA76" s="2">
        <f t="shared" si="61"/>
        <v>0</v>
      </c>
      <c r="AB76" s="2" t="e">
        <f t="shared" si="61"/>
        <v>#REF!</v>
      </c>
      <c r="AC76" s="2" t="e">
        <f t="shared" si="61"/>
        <v>#REF!</v>
      </c>
      <c r="AD76" s="2" t="e">
        <f t="shared" si="61"/>
        <v>#REF!</v>
      </c>
      <c r="AE76" s="2" t="e">
        <f t="shared" si="61"/>
        <v>#REF!</v>
      </c>
      <c r="AF76" s="2" t="e">
        <f t="shared" si="61"/>
        <v>#REF!</v>
      </c>
      <c r="AG76" s="2" t="e">
        <f t="shared" si="61"/>
        <v>#REF!</v>
      </c>
      <c r="AH76" s="2" t="e">
        <f t="shared" si="61"/>
        <v>#REF!</v>
      </c>
      <c r="AI76" s="2" t="e">
        <f t="shared" si="61"/>
        <v>#REF!</v>
      </c>
      <c r="AJ76" s="2" t="e">
        <f t="shared" si="61"/>
        <v>#REF!</v>
      </c>
      <c r="AK76" s="2" t="e">
        <f t="shared" si="61"/>
        <v>#REF!</v>
      </c>
      <c r="AL76" s="2" t="e">
        <f t="shared" si="61"/>
        <v>#REF!</v>
      </c>
      <c r="AM76" s="2">
        <f t="shared" si="61"/>
        <v>0</v>
      </c>
      <c r="AN76" s="2">
        <f t="shared" si="61"/>
        <v>0</v>
      </c>
      <c r="AO76" s="2">
        <f t="shared" si="61"/>
        <v>0</v>
      </c>
      <c r="AP76" s="2" t="e">
        <f t="shared" si="61"/>
        <v>#REF!</v>
      </c>
      <c r="AQ76" s="2">
        <f t="shared" si="61"/>
        <v>0</v>
      </c>
      <c r="AR76" s="2" t="e">
        <f t="shared" si="61"/>
        <v>#REF!</v>
      </c>
      <c r="AS76" s="2" t="e">
        <f t="shared" si="61"/>
        <v>#REF!</v>
      </c>
      <c r="AT76" s="2">
        <f t="shared" si="61"/>
        <v>0</v>
      </c>
      <c r="AU76" s="2">
        <f t="shared" ref="AU76:BZ76" si="62">AU84</f>
        <v>0</v>
      </c>
      <c r="AV76" s="2" t="e">
        <f t="shared" si="62"/>
        <v>#REF!</v>
      </c>
      <c r="AW76" s="2" t="e">
        <f t="shared" si="62"/>
        <v>#REF!</v>
      </c>
      <c r="AX76" s="2">
        <f t="shared" si="62"/>
        <v>0</v>
      </c>
      <c r="AY76" s="2" t="e">
        <f t="shared" si="62"/>
        <v>#REF!</v>
      </c>
      <c r="AZ76" s="2" t="e">
        <f t="shared" si="62"/>
        <v>#REF!</v>
      </c>
      <c r="BA76" s="2" t="e">
        <f t="shared" si="62"/>
        <v>#REF!</v>
      </c>
      <c r="BB76" s="2">
        <f t="shared" si="62"/>
        <v>0</v>
      </c>
      <c r="BC76" s="2">
        <f t="shared" si="62"/>
        <v>0</v>
      </c>
      <c r="BD76" s="2">
        <f t="shared" si="62"/>
        <v>0</v>
      </c>
      <c r="BE76" s="2">
        <f t="shared" si="62"/>
        <v>0</v>
      </c>
      <c r="BF76" s="2">
        <f t="shared" si="62"/>
        <v>0</v>
      </c>
      <c r="BG76" s="2">
        <f t="shared" si="62"/>
        <v>0</v>
      </c>
      <c r="BH76" s="2">
        <f t="shared" si="62"/>
        <v>0</v>
      </c>
      <c r="BI76" s="2">
        <f t="shared" si="62"/>
        <v>0</v>
      </c>
      <c r="BJ76" s="2">
        <f t="shared" si="62"/>
        <v>0</v>
      </c>
      <c r="BK76" s="2">
        <f t="shared" si="62"/>
        <v>0</v>
      </c>
      <c r="BL76" s="2">
        <f t="shared" si="62"/>
        <v>0</v>
      </c>
      <c r="BM76" s="2">
        <f t="shared" si="62"/>
        <v>0</v>
      </c>
      <c r="BN76" s="2">
        <f t="shared" si="62"/>
        <v>0</v>
      </c>
      <c r="BO76" s="2">
        <f t="shared" si="62"/>
        <v>0</v>
      </c>
      <c r="BP76" s="2">
        <f t="shared" si="62"/>
        <v>0</v>
      </c>
      <c r="BQ76" s="2">
        <f t="shared" si="62"/>
        <v>0</v>
      </c>
      <c r="BR76" s="2">
        <f t="shared" si="62"/>
        <v>0</v>
      </c>
      <c r="BS76" s="2">
        <f t="shared" si="62"/>
        <v>0</v>
      </c>
      <c r="BT76" s="2">
        <f t="shared" si="62"/>
        <v>0</v>
      </c>
      <c r="BU76" s="2">
        <f t="shared" si="62"/>
        <v>0</v>
      </c>
      <c r="BV76" s="2">
        <f t="shared" si="62"/>
        <v>0</v>
      </c>
      <c r="BW76" s="2">
        <f t="shared" si="62"/>
        <v>0</v>
      </c>
      <c r="BX76" s="2">
        <f t="shared" si="62"/>
        <v>0</v>
      </c>
      <c r="BY76" s="2" t="e">
        <f t="shared" si="62"/>
        <v>#REF!</v>
      </c>
      <c r="BZ76" s="2">
        <f t="shared" si="62"/>
        <v>0</v>
      </c>
      <c r="CA76" s="2" t="e">
        <f t="shared" ref="CA76:DF76" si="63">CA84</f>
        <v>#REF!</v>
      </c>
      <c r="CB76" s="2" t="e">
        <f t="shared" si="63"/>
        <v>#REF!</v>
      </c>
      <c r="CC76" s="2">
        <f t="shared" si="63"/>
        <v>0</v>
      </c>
      <c r="CD76" s="2">
        <f t="shared" si="63"/>
        <v>0</v>
      </c>
      <c r="CE76" s="2" t="e">
        <f t="shared" si="63"/>
        <v>#REF!</v>
      </c>
      <c r="CF76" s="2" t="e">
        <f t="shared" si="63"/>
        <v>#REF!</v>
      </c>
      <c r="CG76" s="2">
        <f t="shared" si="63"/>
        <v>0</v>
      </c>
      <c r="CH76" s="2" t="e">
        <f t="shared" si="63"/>
        <v>#REF!</v>
      </c>
      <c r="CI76" s="2" t="e">
        <f t="shared" si="63"/>
        <v>#REF!</v>
      </c>
      <c r="CJ76" s="2" t="e">
        <f t="shared" si="63"/>
        <v>#REF!</v>
      </c>
      <c r="CK76" s="2">
        <f t="shared" si="63"/>
        <v>0</v>
      </c>
      <c r="CL76" s="2">
        <f t="shared" si="63"/>
        <v>0</v>
      </c>
      <c r="CM76" s="2">
        <f t="shared" si="63"/>
        <v>0</v>
      </c>
      <c r="CN76" s="2">
        <f t="shared" si="63"/>
        <v>0</v>
      </c>
      <c r="CO76" s="2">
        <f t="shared" si="63"/>
        <v>0</v>
      </c>
      <c r="CP76" s="2">
        <f t="shared" si="63"/>
        <v>0</v>
      </c>
      <c r="CQ76" s="2">
        <f t="shared" si="63"/>
        <v>0</v>
      </c>
      <c r="CR76" s="2">
        <f t="shared" si="63"/>
        <v>0</v>
      </c>
      <c r="CS76" s="2">
        <f t="shared" si="63"/>
        <v>0</v>
      </c>
      <c r="CT76" s="2">
        <f t="shared" si="63"/>
        <v>0</v>
      </c>
      <c r="CU76" s="2">
        <f t="shared" si="63"/>
        <v>0</v>
      </c>
      <c r="CV76" s="2">
        <f t="shared" si="63"/>
        <v>0</v>
      </c>
      <c r="CW76" s="2">
        <f t="shared" si="63"/>
        <v>0</v>
      </c>
      <c r="CX76" s="2">
        <f t="shared" si="63"/>
        <v>0</v>
      </c>
      <c r="CY76" s="2">
        <f t="shared" si="63"/>
        <v>0</v>
      </c>
      <c r="CZ76" s="2">
        <f t="shared" si="63"/>
        <v>0</v>
      </c>
      <c r="DA76" s="2">
        <f t="shared" si="63"/>
        <v>0</v>
      </c>
      <c r="DB76" s="2">
        <f t="shared" si="63"/>
        <v>0</v>
      </c>
      <c r="DC76" s="2">
        <f t="shared" si="63"/>
        <v>0</v>
      </c>
      <c r="DD76" s="2">
        <f t="shared" si="63"/>
        <v>0</v>
      </c>
      <c r="DE76" s="2">
        <f t="shared" si="63"/>
        <v>0</v>
      </c>
      <c r="DF76" s="2">
        <f t="shared" si="63"/>
        <v>0</v>
      </c>
      <c r="DG76" s="3">
        <f t="shared" ref="DG76:EL76" si="64">DG84</f>
        <v>0</v>
      </c>
      <c r="DH76" s="3">
        <f t="shared" si="64"/>
        <v>0</v>
      </c>
      <c r="DI76" s="3">
        <f t="shared" si="64"/>
        <v>0</v>
      </c>
      <c r="DJ76" s="3">
        <f t="shared" si="64"/>
        <v>0</v>
      </c>
      <c r="DK76" s="3">
        <f t="shared" si="64"/>
        <v>0</v>
      </c>
      <c r="DL76" s="3">
        <f t="shared" si="64"/>
        <v>0</v>
      </c>
      <c r="DM76" s="3">
        <f t="shared" si="64"/>
        <v>0</v>
      </c>
      <c r="DN76" s="3">
        <f t="shared" si="64"/>
        <v>0</v>
      </c>
      <c r="DO76" s="3">
        <f t="shared" si="64"/>
        <v>0</v>
      </c>
      <c r="DP76" s="3">
        <f t="shared" si="64"/>
        <v>0</v>
      </c>
      <c r="DQ76" s="3">
        <f t="shared" si="64"/>
        <v>0</v>
      </c>
      <c r="DR76" s="3">
        <f t="shared" si="64"/>
        <v>0</v>
      </c>
      <c r="DS76" s="3">
        <f t="shared" si="64"/>
        <v>0</v>
      </c>
      <c r="DT76" s="3">
        <f t="shared" si="64"/>
        <v>0</v>
      </c>
      <c r="DU76" s="3">
        <f t="shared" si="64"/>
        <v>0</v>
      </c>
      <c r="DV76" s="3">
        <f t="shared" si="64"/>
        <v>0</v>
      </c>
      <c r="DW76" s="3">
        <f t="shared" si="64"/>
        <v>0</v>
      </c>
      <c r="DX76" s="3">
        <f t="shared" si="64"/>
        <v>0</v>
      </c>
      <c r="DY76" s="3">
        <f t="shared" si="64"/>
        <v>0</v>
      </c>
      <c r="DZ76" s="3">
        <f t="shared" si="64"/>
        <v>0</v>
      </c>
      <c r="EA76" s="3">
        <f t="shared" si="64"/>
        <v>0</v>
      </c>
      <c r="EB76" s="3">
        <f t="shared" si="64"/>
        <v>0</v>
      </c>
      <c r="EC76" s="3">
        <f t="shared" si="64"/>
        <v>0</v>
      </c>
      <c r="ED76" s="3">
        <f t="shared" si="64"/>
        <v>0</v>
      </c>
      <c r="EE76" s="3">
        <f t="shared" si="64"/>
        <v>0</v>
      </c>
      <c r="EF76" s="3">
        <f t="shared" si="64"/>
        <v>0</v>
      </c>
      <c r="EG76" s="3">
        <f t="shared" si="64"/>
        <v>0</v>
      </c>
      <c r="EH76" s="3">
        <f t="shared" si="64"/>
        <v>0</v>
      </c>
      <c r="EI76" s="3">
        <f t="shared" si="64"/>
        <v>0</v>
      </c>
      <c r="EJ76" s="3">
        <f t="shared" si="64"/>
        <v>0</v>
      </c>
      <c r="EK76" s="3">
        <f t="shared" si="64"/>
        <v>0</v>
      </c>
      <c r="EL76" s="3">
        <f t="shared" si="64"/>
        <v>0</v>
      </c>
      <c r="EM76" s="3">
        <f t="shared" ref="EM76:FR76" si="65">EM84</f>
        <v>0</v>
      </c>
      <c r="EN76" s="3">
        <f t="shared" si="65"/>
        <v>0</v>
      </c>
      <c r="EO76" s="3">
        <f t="shared" si="65"/>
        <v>0</v>
      </c>
      <c r="EP76" s="3">
        <f t="shared" si="65"/>
        <v>0</v>
      </c>
      <c r="EQ76" s="3">
        <f t="shared" si="65"/>
        <v>0</v>
      </c>
      <c r="ER76" s="3">
        <f t="shared" si="65"/>
        <v>0</v>
      </c>
      <c r="ES76" s="3">
        <f t="shared" si="65"/>
        <v>0</v>
      </c>
      <c r="ET76" s="3">
        <f t="shared" si="65"/>
        <v>0</v>
      </c>
      <c r="EU76" s="3">
        <f t="shared" si="65"/>
        <v>0</v>
      </c>
      <c r="EV76" s="3">
        <f t="shared" si="65"/>
        <v>0</v>
      </c>
      <c r="EW76" s="3">
        <f t="shared" si="65"/>
        <v>0</v>
      </c>
      <c r="EX76" s="3">
        <f t="shared" si="65"/>
        <v>0</v>
      </c>
      <c r="EY76" s="3">
        <f t="shared" si="65"/>
        <v>0</v>
      </c>
      <c r="EZ76" s="3">
        <f t="shared" si="65"/>
        <v>0</v>
      </c>
      <c r="FA76" s="3">
        <f t="shared" si="65"/>
        <v>0</v>
      </c>
      <c r="FB76" s="3">
        <f t="shared" si="65"/>
        <v>0</v>
      </c>
      <c r="FC76" s="3">
        <f t="shared" si="65"/>
        <v>0</v>
      </c>
      <c r="FD76" s="3">
        <f t="shared" si="65"/>
        <v>0</v>
      </c>
      <c r="FE76" s="3">
        <f t="shared" si="65"/>
        <v>0</v>
      </c>
      <c r="FF76" s="3">
        <f t="shared" si="65"/>
        <v>0</v>
      </c>
      <c r="FG76" s="3">
        <f t="shared" si="65"/>
        <v>0</v>
      </c>
      <c r="FH76" s="3">
        <f t="shared" si="65"/>
        <v>0</v>
      </c>
      <c r="FI76" s="3">
        <f t="shared" si="65"/>
        <v>0</v>
      </c>
      <c r="FJ76" s="3">
        <f t="shared" si="65"/>
        <v>0</v>
      </c>
      <c r="FK76" s="3">
        <f t="shared" si="65"/>
        <v>0</v>
      </c>
      <c r="FL76" s="3">
        <f t="shared" si="65"/>
        <v>0</v>
      </c>
      <c r="FM76" s="3">
        <f t="shared" si="65"/>
        <v>0</v>
      </c>
      <c r="FN76" s="3">
        <f t="shared" si="65"/>
        <v>0</v>
      </c>
      <c r="FO76" s="3">
        <f t="shared" si="65"/>
        <v>0</v>
      </c>
      <c r="FP76" s="3">
        <f t="shared" si="65"/>
        <v>0</v>
      </c>
      <c r="FQ76" s="3">
        <f t="shared" si="65"/>
        <v>0</v>
      </c>
      <c r="FR76" s="3">
        <f t="shared" si="65"/>
        <v>0</v>
      </c>
      <c r="FS76" s="3">
        <f t="shared" ref="FS76:GX76" si="66">FS84</f>
        <v>0</v>
      </c>
      <c r="FT76" s="3">
        <f t="shared" si="66"/>
        <v>0</v>
      </c>
      <c r="FU76" s="3">
        <f t="shared" si="66"/>
        <v>0</v>
      </c>
      <c r="FV76" s="3">
        <f t="shared" si="66"/>
        <v>0</v>
      </c>
      <c r="FW76" s="3">
        <f t="shared" si="66"/>
        <v>0</v>
      </c>
      <c r="FX76" s="3">
        <f t="shared" si="66"/>
        <v>0</v>
      </c>
      <c r="FY76" s="3">
        <f t="shared" si="66"/>
        <v>0</v>
      </c>
      <c r="FZ76" s="3">
        <f t="shared" si="66"/>
        <v>0</v>
      </c>
      <c r="GA76" s="3">
        <f t="shared" si="66"/>
        <v>0</v>
      </c>
      <c r="GB76" s="3">
        <f t="shared" si="66"/>
        <v>0</v>
      </c>
      <c r="GC76" s="3">
        <f t="shared" si="66"/>
        <v>0</v>
      </c>
      <c r="GD76" s="3">
        <f t="shared" si="66"/>
        <v>0</v>
      </c>
      <c r="GE76" s="3">
        <f t="shared" si="66"/>
        <v>0</v>
      </c>
      <c r="GF76" s="3">
        <f t="shared" si="66"/>
        <v>0</v>
      </c>
      <c r="GG76" s="3">
        <f t="shared" si="66"/>
        <v>0</v>
      </c>
      <c r="GH76" s="3">
        <f t="shared" si="66"/>
        <v>0</v>
      </c>
      <c r="GI76" s="3">
        <f t="shared" si="66"/>
        <v>0</v>
      </c>
      <c r="GJ76" s="3">
        <f t="shared" si="66"/>
        <v>0</v>
      </c>
      <c r="GK76" s="3">
        <f t="shared" si="66"/>
        <v>0</v>
      </c>
      <c r="GL76" s="3">
        <f t="shared" si="66"/>
        <v>0</v>
      </c>
      <c r="GM76" s="3">
        <f t="shared" si="66"/>
        <v>0</v>
      </c>
      <c r="GN76" s="3">
        <f t="shared" si="66"/>
        <v>0</v>
      </c>
      <c r="GO76" s="3">
        <f t="shared" si="66"/>
        <v>0</v>
      </c>
      <c r="GP76" s="3">
        <f t="shared" si="66"/>
        <v>0</v>
      </c>
      <c r="GQ76" s="3">
        <f t="shared" si="66"/>
        <v>0</v>
      </c>
      <c r="GR76" s="3">
        <f t="shared" si="66"/>
        <v>0</v>
      </c>
      <c r="GS76" s="3">
        <f t="shared" si="66"/>
        <v>0</v>
      </c>
      <c r="GT76" s="3">
        <f t="shared" si="66"/>
        <v>0</v>
      </c>
      <c r="GU76" s="3">
        <f t="shared" si="66"/>
        <v>0</v>
      </c>
      <c r="GV76" s="3">
        <f t="shared" si="66"/>
        <v>0</v>
      </c>
      <c r="GW76" s="3">
        <f t="shared" si="66"/>
        <v>0</v>
      </c>
      <c r="GX76" s="3">
        <f t="shared" si="66"/>
        <v>0</v>
      </c>
      <c r="IF76">
        <v>-1</v>
      </c>
    </row>
    <row r="77" spans="1:245" x14ac:dyDescent="0.2">
      <c r="IF77">
        <v>-1</v>
      </c>
    </row>
    <row r="78" spans="1:245" x14ac:dyDescent="0.2">
      <c r="A78">
        <v>17</v>
      </c>
      <c r="B78">
        <v>1</v>
      </c>
      <c r="C78">
        <f>ROW(SmtRes!A62)</f>
        <v>62</v>
      </c>
      <c r="D78">
        <f>ROW(EtalonRes!A66)</f>
        <v>66</v>
      </c>
      <c r="E78" t="s">
        <v>146</v>
      </c>
      <c r="F78" t="s">
        <v>78</v>
      </c>
      <c r="G78" t="s">
        <v>79</v>
      </c>
      <c r="H78" t="s">
        <v>80</v>
      </c>
      <c r="I78">
        <f>'1.Лок.смета.и.Акт'!E191</f>
        <v>0.04</v>
      </c>
      <c r="J78">
        <v>0</v>
      </c>
      <c r="K78">
        <v>0.04</v>
      </c>
      <c r="O78">
        <f>ROUND(CP78,2)</f>
        <v>2111.34</v>
      </c>
      <c r="P78">
        <f>ROUND(CQ78*I78,2)</f>
        <v>158.38999999999999</v>
      </c>
      <c r="Q78">
        <f>ROUND(CR78*I78,2)</f>
        <v>65.400000000000006</v>
      </c>
      <c r="R78">
        <f>ROUND(CS78*I78,2)</f>
        <v>20.8</v>
      </c>
      <c r="S78">
        <f>ROUND(CT78*I78,2)</f>
        <v>1887.55</v>
      </c>
      <c r="T78">
        <f>ROUND(CU78*I78,2)</f>
        <v>0</v>
      </c>
      <c r="U78">
        <f>ROUND(CV78*I78,7)</f>
        <v>6.468</v>
      </c>
      <c r="V78">
        <f>ROUND(CW78*I78,7)</f>
        <v>5.04E-2</v>
      </c>
      <c r="W78">
        <f>ROUND(CX78*I78,2)</f>
        <v>0</v>
      </c>
      <c r="X78">
        <f t="shared" ref="X78:Y82" si="67">ROUND(CY78,2)</f>
        <v>2309.1</v>
      </c>
      <c r="Y78">
        <f t="shared" si="67"/>
        <v>1374.01</v>
      </c>
      <c r="AA78">
        <v>74674256</v>
      </c>
      <c r="AB78">
        <f>ROUND((AC78+AD78+AF78),2)</f>
        <v>1971.21</v>
      </c>
      <c r="AC78">
        <f>ROUND((ES78),2)</f>
        <v>434.65</v>
      </c>
      <c r="AD78">
        <f>ROUND(((((ET78*ROUND(1.05,7)))-((EU78*ROUND(1.05,7))))+AE78),2)</f>
        <v>123.3</v>
      </c>
      <c r="AE78">
        <f>ROUND(((EU78*ROUND(1.05,7))),2)</f>
        <v>15.57</v>
      </c>
      <c r="AF78">
        <f>ROUND(((EV78*ROUND(1.05,7))),2)</f>
        <v>1413.26</v>
      </c>
      <c r="AG78">
        <f>ROUND((AP78),2)</f>
        <v>0</v>
      </c>
      <c r="AH78">
        <f>((EW78*ROUND(1.05,7)))</f>
        <v>161.70000000000002</v>
      </c>
      <c r="AI78">
        <f>((EX78*ROUND(1.05,7)))</f>
        <v>1.26</v>
      </c>
      <c r="AJ78">
        <f>(AS78)</f>
        <v>0</v>
      </c>
      <c r="AK78">
        <f>AL78+AM78+AO78</f>
        <v>1898.04</v>
      </c>
      <c r="AL78" s="68">
        <f>'1.Лок.смета.и.Акт'!F195</f>
        <v>434.65</v>
      </c>
      <c r="AM78" s="68">
        <f>'1.Лок.смета.и.Акт'!F193</f>
        <v>117.43</v>
      </c>
      <c r="AN78" s="68">
        <f>'1.Лок.смета.и.Акт'!F194</f>
        <v>14.83</v>
      </c>
      <c r="AO78" s="68">
        <f>'1.Лок.смета.и.Акт'!F192</f>
        <v>1345.96</v>
      </c>
      <c r="AP78">
        <v>0</v>
      </c>
      <c r="AQ78">
        <f>'1.Лок.смета.и.Акт'!E198</f>
        <v>154</v>
      </c>
      <c r="AR78">
        <v>1.2</v>
      </c>
      <c r="AS78">
        <v>0</v>
      </c>
      <c r="AT78">
        <v>121</v>
      </c>
      <c r="AU78">
        <v>72</v>
      </c>
      <c r="AV78">
        <v>1</v>
      </c>
      <c r="AW78">
        <v>1</v>
      </c>
      <c r="AZ78">
        <v>1</v>
      </c>
      <c r="BA78">
        <f>'1.Лок.смета.и.Акт'!J192</f>
        <v>33.39</v>
      </c>
      <c r="BB78">
        <f>'1.Лок.смета.и.Акт'!J193</f>
        <v>13.26</v>
      </c>
      <c r="BC78">
        <f>'1.Лок.смета.и.Акт'!J195</f>
        <v>9.11</v>
      </c>
      <c r="BD78" t="s">
        <v>6</v>
      </c>
      <c r="BE78" t="s">
        <v>6</v>
      </c>
      <c r="BF78" t="s">
        <v>6</v>
      </c>
      <c r="BG78" t="s">
        <v>6</v>
      </c>
      <c r="BH78">
        <v>0</v>
      </c>
      <c r="BI78">
        <v>1</v>
      </c>
      <c r="BJ78" t="s">
        <v>81</v>
      </c>
      <c r="BM78">
        <v>20001</v>
      </c>
      <c r="BN78">
        <v>0</v>
      </c>
      <c r="BO78" t="s">
        <v>6</v>
      </c>
      <c r="BP78">
        <v>0</v>
      </c>
      <c r="BQ78">
        <v>22</v>
      </c>
      <c r="BR78">
        <v>0</v>
      </c>
      <c r="BS78">
        <f>'1.Лок.смета.и.Акт'!J194</f>
        <v>33.39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6</v>
      </c>
      <c r="BZ78">
        <v>121</v>
      </c>
      <c r="CA78">
        <v>72</v>
      </c>
      <c r="CB78" t="s">
        <v>6</v>
      </c>
      <c r="CE78">
        <v>0</v>
      </c>
      <c r="CF78">
        <v>0</v>
      </c>
      <c r="CG78">
        <v>0</v>
      </c>
      <c r="CM78">
        <v>0</v>
      </c>
      <c r="CN78" t="s">
        <v>82</v>
      </c>
      <c r="CO78">
        <v>0</v>
      </c>
      <c r="CP78">
        <f>(P78+Q78+S78)</f>
        <v>2111.34</v>
      </c>
      <c r="CQ78">
        <f>AC78*BC78</f>
        <v>3959.6614999999997</v>
      </c>
      <c r="CR78">
        <f>AD78*BB78</f>
        <v>1634.9579999999999</v>
      </c>
      <c r="CS78">
        <f>AE78*BS78</f>
        <v>519.88229999999999</v>
      </c>
      <c r="CT78">
        <f>AF78*BA78</f>
        <v>47188.751400000001</v>
      </c>
      <c r="CU78">
        <f t="shared" ref="CU78:CX82" si="68">AG78</f>
        <v>0</v>
      </c>
      <c r="CV78">
        <f t="shared" si="68"/>
        <v>161.70000000000002</v>
      </c>
      <c r="CW78">
        <f t="shared" si="68"/>
        <v>1.26</v>
      </c>
      <c r="CX78">
        <f t="shared" si="68"/>
        <v>0</v>
      </c>
      <c r="CY78">
        <f>(((S78+R78)*AT78)/100)</f>
        <v>2309.1034999999997</v>
      </c>
      <c r="CZ78">
        <f>(((S78+R78)*AU78)/100)</f>
        <v>1374.0119999999997</v>
      </c>
      <c r="DC78" t="s">
        <v>6</v>
      </c>
      <c r="DD78" t="s">
        <v>6</v>
      </c>
      <c r="DE78" t="s">
        <v>83</v>
      </c>
      <c r="DF78" t="s">
        <v>83</v>
      </c>
      <c r="DG78" t="s">
        <v>83</v>
      </c>
      <c r="DH78" t="s">
        <v>6</v>
      </c>
      <c r="DI78" t="s">
        <v>83</v>
      </c>
      <c r="DJ78" t="s">
        <v>83</v>
      </c>
      <c r="DK78" t="s">
        <v>6</v>
      </c>
      <c r="DL78" t="s">
        <v>6</v>
      </c>
      <c r="DM78" t="s">
        <v>6</v>
      </c>
      <c r="DN78">
        <v>0</v>
      </c>
      <c r="DO78">
        <v>0</v>
      </c>
      <c r="DP78">
        <v>1</v>
      </c>
      <c r="DQ78">
        <v>1</v>
      </c>
      <c r="DU78">
        <v>1005</v>
      </c>
      <c r="DV78" t="s">
        <v>80</v>
      </c>
      <c r="DW78" t="str">
        <f>'1.Лок.смета.и.Акт'!D191</f>
        <v>100 м2</v>
      </c>
      <c r="DX78">
        <v>100</v>
      </c>
      <c r="DZ78" t="s">
        <v>6</v>
      </c>
      <c r="EA78" t="s">
        <v>6</v>
      </c>
      <c r="EB78" t="s">
        <v>6</v>
      </c>
      <c r="EC78" t="s">
        <v>6</v>
      </c>
      <c r="EE78">
        <v>61529847</v>
      </c>
      <c r="EF78">
        <v>22</v>
      </c>
      <c r="EG78" t="s">
        <v>27</v>
      </c>
      <c r="EH78">
        <v>16</v>
      </c>
      <c r="EI78" t="s">
        <v>28</v>
      </c>
      <c r="EJ78">
        <v>1</v>
      </c>
      <c r="EK78">
        <v>20001</v>
      </c>
      <c r="EL78" t="s">
        <v>29</v>
      </c>
      <c r="EM78" t="s">
        <v>30</v>
      </c>
      <c r="EO78" t="s">
        <v>31</v>
      </c>
      <c r="EQ78">
        <v>0</v>
      </c>
      <c r="ER78">
        <f>ES78+ET78+EV78</f>
        <v>1898.04</v>
      </c>
      <c r="ES78" s="68">
        <f>'1.Лок.смета.и.Акт'!F195</f>
        <v>434.65</v>
      </c>
      <c r="ET78" s="68">
        <f>'1.Лок.смета.и.Акт'!F193</f>
        <v>117.43</v>
      </c>
      <c r="EU78" s="68">
        <f>'1.Лок.смета.и.Акт'!F194</f>
        <v>14.83</v>
      </c>
      <c r="EV78" s="68">
        <f>'1.Лок.смета.и.Акт'!F192</f>
        <v>1345.96</v>
      </c>
      <c r="EW78">
        <f>'1.Лок.смета.и.Акт'!E198</f>
        <v>154</v>
      </c>
      <c r="EX78">
        <v>1.2</v>
      </c>
      <c r="EY78">
        <v>0</v>
      </c>
      <c r="FQ78">
        <v>0</v>
      </c>
      <c r="FR78">
        <f>ROUND(IF(BI78=3,GM78,0),2)</f>
        <v>0</v>
      </c>
      <c r="FS78">
        <v>0</v>
      </c>
      <c r="FX78">
        <v>121</v>
      </c>
      <c r="FY78">
        <v>72</v>
      </c>
      <c r="GA78" t="s">
        <v>6</v>
      </c>
      <c r="GD78">
        <v>1</v>
      </c>
      <c r="GF78">
        <v>-706050576</v>
      </c>
      <c r="GG78">
        <v>2</v>
      </c>
      <c r="GH78">
        <v>1</v>
      </c>
      <c r="GI78">
        <v>4</v>
      </c>
      <c r="GJ78">
        <v>0</v>
      </c>
      <c r="GK78">
        <v>0</v>
      </c>
      <c r="GL78">
        <f>ROUND(IF(AND(BH78=3,BI78=3,FS78&lt;&gt;0),P78,0),2)</f>
        <v>0</v>
      </c>
      <c r="GM78">
        <f>ROUND(O78+X78+Y78,2)+GX78</f>
        <v>5794.45</v>
      </c>
      <c r="GN78">
        <f>IF(OR(BI78=0,BI78=1),GM78-GX78,0)</f>
        <v>5794.45</v>
      </c>
      <c r="GO78">
        <f>IF(BI78=2,GM78-GX78,0)</f>
        <v>0</v>
      </c>
      <c r="GP78">
        <f>IF(BI78=4,GM78-GX78,0)</f>
        <v>0</v>
      </c>
      <c r="GR78">
        <v>0</v>
      </c>
      <c r="GS78">
        <v>3</v>
      </c>
      <c r="GT78">
        <v>0</v>
      </c>
      <c r="GU78" t="s">
        <v>6</v>
      </c>
      <c r="GV78">
        <f>ROUND((GT78),2)</f>
        <v>0</v>
      </c>
      <c r="GW78">
        <v>1</v>
      </c>
      <c r="GX78">
        <f>ROUND(HC78*I78,2)</f>
        <v>0</v>
      </c>
      <c r="HA78">
        <v>0</v>
      </c>
      <c r="HB78">
        <v>0</v>
      </c>
      <c r="HC78">
        <f>GV78*GW78</f>
        <v>0</v>
      </c>
      <c r="HE78" t="s">
        <v>6</v>
      </c>
      <c r="HF78" t="s">
        <v>6</v>
      </c>
      <c r="HM78" t="s">
        <v>6</v>
      </c>
      <c r="HN78" t="s">
        <v>32</v>
      </c>
      <c r="HO78" t="s">
        <v>33</v>
      </c>
      <c r="HP78" t="s">
        <v>28</v>
      </c>
      <c r="HQ78" t="s">
        <v>28</v>
      </c>
      <c r="IF78">
        <v>-1</v>
      </c>
      <c r="IK78">
        <v>0</v>
      </c>
    </row>
    <row r="79" spans="1:245" x14ac:dyDescent="0.2">
      <c r="A79">
        <v>18</v>
      </c>
      <c r="B79">
        <v>1</v>
      </c>
      <c r="C79">
        <v>62</v>
      </c>
      <c r="E79" t="s">
        <v>147</v>
      </c>
      <c r="F79" t="str">
        <f>'1.Лок.смета.и.Акт'!B199</f>
        <v>Прайс</v>
      </c>
      <c r="G79" t="s">
        <v>85</v>
      </c>
      <c r="H79" t="s">
        <v>64</v>
      </c>
      <c r="I79" t="e">
        <f>I78*J79</f>
        <v>#REF!</v>
      </c>
      <c r="J79" s="174" t="e">
        <f>#REF!</f>
        <v>#REF!</v>
      </c>
      <c r="K79">
        <v>100</v>
      </c>
      <c r="O79" t="e">
        <f>ROUND(CP79,2)</f>
        <v>#REF!</v>
      </c>
      <c r="P79" t="e">
        <f>ROUND(CQ79*I79,2)</f>
        <v>#REF!</v>
      </c>
      <c r="Q79" t="e">
        <f>ROUND(CR79*I79,2)</f>
        <v>#REF!</v>
      </c>
      <c r="R79" t="e">
        <f>ROUND(CS79*I79,2)</f>
        <v>#REF!</v>
      </c>
      <c r="S79" t="e">
        <f>ROUND(CT79*I79,2)</f>
        <v>#REF!</v>
      </c>
      <c r="T79" t="e">
        <f>ROUND(CU79*I79,2)</f>
        <v>#REF!</v>
      </c>
      <c r="U79" t="e">
        <f>ROUND(CV79*I79,7)</f>
        <v>#REF!</v>
      </c>
      <c r="V79" t="e">
        <f>ROUND(CW79*I79,7)</f>
        <v>#REF!</v>
      </c>
      <c r="W79" t="e">
        <f>ROUND(CX79*I79,2)</f>
        <v>#REF!</v>
      </c>
      <c r="X79" t="e">
        <f t="shared" si="67"/>
        <v>#REF!</v>
      </c>
      <c r="Y79" t="e">
        <f t="shared" si="67"/>
        <v>#REF!</v>
      </c>
      <c r="AA79">
        <v>74674256</v>
      </c>
      <c r="AB79">
        <f>ROUND((AC79+AD79+AF79),2)</f>
        <v>1149.8900000000001</v>
      </c>
      <c r="AC79">
        <f>ROUND((ES79),2)</f>
        <v>1149.8900000000001</v>
      </c>
      <c r="AD79">
        <f>ROUND((((ET79)-(EU79))+AE79),2)</f>
        <v>0</v>
      </c>
      <c r="AE79">
        <f>ROUND((EU79),2)</f>
        <v>0</v>
      </c>
      <c r="AF79">
        <f>ROUND((EV79),2)</f>
        <v>0</v>
      </c>
      <c r="AG79">
        <f>ROUND((AP79),2)</f>
        <v>0</v>
      </c>
      <c r="AH79">
        <f>(EW79)</f>
        <v>0</v>
      </c>
      <c r="AI79">
        <f>(EX79)</f>
        <v>0</v>
      </c>
      <c r="AJ79">
        <f>(AS79)</f>
        <v>0</v>
      </c>
      <c r="AK79">
        <v>1149.8900000000001</v>
      </c>
      <c r="AL79" s="68">
        <f>'1.Лок.смета.и.Акт'!F199</f>
        <v>1149.8900000000001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f>'1.Лок.смета.и.Акт'!J199</f>
        <v>9.11</v>
      </c>
      <c r="BD79" t="s">
        <v>6</v>
      </c>
      <c r="BE79" t="s">
        <v>6</v>
      </c>
      <c r="BF79" t="s">
        <v>6</v>
      </c>
      <c r="BG79" t="s">
        <v>6</v>
      </c>
      <c r="BH79">
        <v>3</v>
      </c>
      <c r="BI79">
        <v>1</v>
      </c>
      <c r="BJ79" t="s">
        <v>86</v>
      </c>
      <c r="BM79">
        <v>500001</v>
      </c>
      <c r="BN79">
        <v>0</v>
      </c>
      <c r="BO79" t="s">
        <v>6</v>
      </c>
      <c r="BP79">
        <v>0</v>
      </c>
      <c r="BQ79">
        <v>8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6</v>
      </c>
      <c r="BZ79">
        <v>0</v>
      </c>
      <c r="CA79">
        <v>0</v>
      </c>
      <c r="CB79" t="s">
        <v>6</v>
      </c>
      <c r="CE79">
        <v>0</v>
      </c>
      <c r="CF79">
        <v>0</v>
      </c>
      <c r="CG79">
        <v>0</v>
      </c>
      <c r="CM79">
        <v>0</v>
      </c>
      <c r="CN79" t="s">
        <v>6</v>
      </c>
      <c r="CO79">
        <v>0</v>
      </c>
      <c r="CP79" t="e">
        <f>(P79+Q79+S79)</f>
        <v>#REF!</v>
      </c>
      <c r="CQ79">
        <f>AC79</f>
        <v>1149.8900000000001</v>
      </c>
      <c r="CR79">
        <f>AD79</f>
        <v>0</v>
      </c>
      <c r="CS79">
        <f>AE79*BS79</f>
        <v>0</v>
      </c>
      <c r="CT79">
        <f>AF79*BA79</f>
        <v>0</v>
      </c>
      <c r="CU79">
        <f t="shared" si="68"/>
        <v>0</v>
      </c>
      <c r="CV79">
        <f t="shared" si="68"/>
        <v>0</v>
      </c>
      <c r="CW79">
        <f t="shared" si="68"/>
        <v>0</v>
      </c>
      <c r="CX79">
        <f t="shared" si="68"/>
        <v>0</v>
      </c>
      <c r="CY79" t="e">
        <f>(((S79+R79)*AT79)/100)</f>
        <v>#REF!</v>
      </c>
      <c r="CZ79" t="e">
        <f>(((S79+R79)*AU79)/100)</f>
        <v>#REF!</v>
      </c>
      <c r="DC79" t="s">
        <v>6</v>
      </c>
      <c r="DD79" t="s">
        <v>6</v>
      </c>
      <c r="DE79" t="s">
        <v>6</v>
      </c>
      <c r="DF79" t="s">
        <v>6</v>
      </c>
      <c r="DG79" t="s">
        <v>6</v>
      </c>
      <c r="DH79" t="s">
        <v>6</v>
      </c>
      <c r="DI79" t="s">
        <v>6</v>
      </c>
      <c r="DJ79" t="s">
        <v>6</v>
      </c>
      <c r="DK79" t="s">
        <v>6</v>
      </c>
      <c r="DL79" t="s">
        <v>6</v>
      </c>
      <c r="DM79" t="s">
        <v>6</v>
      </c>
      <c r="DN79">
        <v>0</v>
      </c>
      <c r="DO79">
        <v>0</v>
      </c>
      <c r="DP79">
        <v>1</v>
      </c>
      <c r="DQ79">
        <v>1</v>
      </c>
      <c r="DU79">
        <v>1005</v>
      </c>
      <c r="DV79" t="s">
        <v>64</v>
      </c>
      <c r="DW79" t="str">
        <f>'1.Лок.смета.и.Акт'!D199</f>
        <v>м2</v>
      </c>
      <c r="DX79">
        <v>1</v>
      </c>
      <c r="DZ79" t="s">
        <v>6</v>
      </c>
      <c r="EA79" t="s">
        <v>6</v>
      </c>
      <c r="EB79" t="s">
        <v>6</v>
      </c>
      <c r="EC79" t="s">
        <v>6</v>
      </c>
      <c r="EE79">
        <v>61530067</v>
      </c>
      <c r="EF79">
        <v>8</v>
      </c>
      <c r="EG79" t="s">
        <v>58</v>
      </c>
      <c r="EH79">
        <v>0</v>
      </c>
      <c r="EI79" t="s">
        <v>6</v>
      </c>
      <c r="EJ79">
        <v>1</v>
      </c>
      <c r="EK79">
        <v>500001</v>
      </c>
      <c r="EL79" t="s">
        <v>59</v>
      </c>
      <c r="EM79" t="s">
        <v>60</v>
      </c>
      <c r="EO79" t="s">
        <v>6</v>
      </c>
      <c r="EQ79">
        <v>0</v>
      </c>
      <c r="ER79">
        <v>1093.44</v>
      </c>
      <c r="ES79" s="68">
        <f>'1.Лок.смета.и.Акт'!F199</f>
        <v>1149.8900000000001</v>
      </c>
      <c r="ET79">
        <v>0</v>
      </c>
      <c r="EU79">
        <v>0</v>
      </c>
      <c r="EV79">
        <v>0</v>
      </c>
      <c r="EW79">
        <v>0</v>
      </c>
      <c r="EX79">
        <v>0</v>
      </c>
      <c r="EZ79">
        <v>5</v>
      </c>
      <c r="FC79">
        <v>0</v>
      </c>
      <c r="FD79">
        <v>18</v>
      </c>
      <c r="FF79">
        <v>1093.44</v>
      </c>
      <c r="FQ79">
        <v>0</v>
      </c>
      <c r="FR79">
        <f>ROUND(IF(BI79=3,GM79,0),2)</f>
        <v>0</v>
      </c>
      <c r="FS79">
        <v>0</v>
      </c>
      <c r="FX79">
        <v>0</v>
      </c>
      <c r="FY79">
        <v>0</v>
      </c>
      <c r="GA79" t="s">
        <v>87</v>
      </c>
      <c r="GD79">
        <v>1</v>
      </c>
      <c r="GF79">
        <v>1130695863</v>
      </c>
      <c r="GG79">
        <v>2</v>
      </c>
      <c r="GH79">
        <v>3</v>
      </c>
      <c r="GI79">
        <v>4</v>
      </c>
      <c r="GJ79">
        <v>0</v>
      </c>
      <c r="GK79">
        <v>0</v>
      </c>
      <c r="GL79">
        <f>ROUND(IF(AND(BH79=3,BI79=3,FS79&lt;&gt;0),P79,0),2)</f>
        <v>0</v>
      </c>
      <c r="GM79" t="e">
        <f>ROUND(O79+X79+Y79,2)+GX79</f>
        <v>#REF!</v>
      </c>
      <c r="GN79" t="e">
        <f>IF(OR(BI79=0,BI79=1),GM79-GX79,0)</f>
        <v>#REF!</v>
      </c>
      <c r="GO79">
        <f>IF(BI79=2,GM79-GX79,0)</f>
        <v>0</v>
      </c>
      <c r="GP79">
        <f>IF(BI79=4,GM79-GX79,0)</f>
        <v>0</v>
      </c>
      <c r="GR79">
        <v>1</v>
      </c>
      <c r="GS79">
        <v>1</v>
      </c>
      <c r="GT79">
        <v>0</v>
      </c>
      <c r="GU79" t="s">
        <v>6</v>
      </c>
      <c r="GV79">
        <f>ROUND((GT79),2)</f>
        <v>0</v>
      </c>
      <c r="GW79">
        <v>1</v>
      </c>
      <c r="GX79" t="e">
        <f>ROUND(HC79*I79,2)</f>
        <v>#REF!</v>
      </c>
      <c r="HA79">
        <v>0</v>
      </c>
      <c r="HB79">
        <v>0</v>
      </c>
      <c r="HC79">
        <f>GV79*GW79</f>
        <v>0</v>
      </c>
      <c r="HE79" t="s">
        <v>43</v>
      </c>
      <c r="HF79" t="s">
        <v>45</v>
      </c>
      <c r="HG79" t="e">
        <f>ROUND(AC79*I79,2)</f>
        <v>#REF!</v>
      </c>
      <c r="HM79" t="s">
        <v>6</v>
      </c>
      <c r="HN79" t="s">
        <v>6</v>
      </c>
      <c r="HO79" t="s">
        <v>6</v>
      </c>
      <c r="HP79" t="s">
        <v>6</v>
      </c>
      <c r="HQ79" t="s">
        <v>6</v>
      </c>
      <c r="IF79">
        <v>-1</v>
      </c>
      <c r="IK79">
        <v>0</v>
      </c>
    </row>
    <row r="80" spans="1:245" x14ac:dyDescent="0.2">
      <c r="A80">
        <v>18</v>
      </c>
      <c r="B80">
        <v>1</v>
      </c>
      <c r="C80">
        <v>60</v>
      </c>
      <c r="E80" t="s">
        <v>148</v>
      </c>
      <c r="F80" t="str">
        <f>'1.Лок.смета.и.Акт'!B201</f>
        <v>08.1.02.17-0162</v>
      </c>
      <c r="G80" t="s">
        <v>150</v>
      </c>
      <c r="H80" t="s">
        <v>64</v>
      </c>
      <c r="I80" t="e">
        <f>I78*J80</f>
        <v>#REF!</v>
      </c>
      <c r="J80" s="174" t="e">
        <f>#REF!</f>
        <v>#REF!</v>
      </c>
      <c r="K80">
        <v>25</v>
      </c>
      <c r="O80" t="e">
        <f>ROUND(CP80,2)</f>
        <v>#REF!</v>
      </c>
      <c r="P80" t="e">
        <f>ROUND(CQ80*I80,2)</f>
        <v>#REF!</v>
      </c>
      <c r="Q80" t="e">
        <f>ROUND(CR80*I80,2)</f>
        <v>#REF!</v>
      </c>
      <c r="R80" t="e">
        <f>ROUND(CS80*I80,2)</f>
        <v>#REF!</v>
      </c>
      <c r="S80" t="e">
        <f>ROUND(CT80*I80,2)</f>
        <v>#REF!</v>
      </c>
      <c r="T80" t="e">
        <f>ROUND(CU80*I80,2)</f>
        <v>#REF!</v>
      </c>
      <c r="U80" t="e">
        <f>ROUND(CV80*I80,7)</f>
        <v>#REF!</v>
      </c>
      <c r="V80" t="e">
        <f>ROUND(CW80*I80,7)</f>
        <v>#REF!</v>
      </c>
      <c r="W80" t="e">
        <f>ROUND(CX80*I80,2)</f>
        <v>#REF!</v>
      </c>
      <c r="X80" t="e">
        <f t="shared" si="67"/>
        <v>#REF!</v>
      </c>
      <c r="Y80" t="e">
        <f t="shared" si="67"/>
        <v>#REF!</v>
      </c>
      <c r="AA80">
        <v>74674256</v>
      </c>
      <c r="AB80">
        <f>ROUND((AC80+AD80+AF80),2)</f>
        <v>34.200000000000003</v>
      </c>
      <c r="AC80">
        <f>ROUND((ES80),2)</f>
        <v>34.200000000000003</v>
      </c>
      <c r="AD80">
        <f>ROUND((((ET80)-(EU80))+AE80),2)</f>
        <v>0</v>
      </c>
      <c r="AE80">
        <f>ROUND((EU80),2)</f>
        <v>0</v>
      </c>
      <c r="AF80">
        <f>ROUND((EV80),2)</f>
        <v>0</v>
      </c>
      <c r="AG80">
        <f>ROUND((AP80),2)</f>
        <v>0</v>
      </c>
      <c r="AH80">
        <f>(EW80)</f>
        <v>0</v>
      </c>
      <c r="AI80">
        <f>(EX80)</f>
        <v>0</v>
      </c>
      <c r="AJ80">
        <f>(AS80)</f>
        <v>0</v>
      </c>
      <c r="AK80">
        <v>34.200000000000003</v>
      </c>
      <c r="AL80" s="68">
        <f>'1.Лок.смета.и.Акт'!F201</f>
        <v>34.200000000000003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f>'1.Лок.смета.и.Акт'!J201</f>
        <v>9.11</v>
      </c>
      <c r="BD80" t="s">
        <v>6</v>
      </c>
      <c r="BE80" t="s">
        <v>6</v>
      </c>
      <c r="BF80" t="s">
        <v>6</v>
      </c>
      <c r="BG80" t="s">
        <v>6</v>
      </c>
      <c r="BH80">
        <v>3</v>
      </c>
      <c r="BI80">
        <v>1</v>
      </c>
      <c r="BJ80" t="s">
        <v>151</v>
      </c>
      <c r="BM80">
        <v>500001</v>
      </c>
      <c r="BN80">
        <v>0</v>
      </c>
      <c r="BO80" t="s">
        <v>6</v>
      </c>
      <c r="BP80">
        <v>0</v>
      </c>
      <c r="BQ80">
        <v>8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6</v>
      </c>
      <c r="BZ80">
        <v>0</v>
      </c>
      <c r="CA80">
        <v>0</v>
      </c>
      <c r="CB80" t="s">
        <v>6</v>
      </c>
      <c r="CE80">
        <v>0</v>
      </c>
      <c r="CF80">
        <v>0</v>
      </c>
      <c r="CG80">
        <v>0</v>
      </c>
      <c r="CM80">
        <v>0</v>
      </c>
      <c r="CN80" t="s">
        <v>6</v>
      </c>
      <c r="CO80">
        <v>0</v>
      </c>
      <c r="CP80" t="e">
        <f>(P80+Q80+S80)</f>
        <v>#REF!</v>
      </c>
      <c r="CQ80">
        <f>AC80*BC80</f>
        <v>311.56200000000001</v>
      </c>
      <c r="CR80">
        <f>AD80*BB80</f>
        <v>0</v>
      </c>
      <c r="CS80">
        <f>AE80*BS80</f>
        <v>0</v>
      </c>
      <c r="CT80">
        <f>AF80*BA80</f>
        <v>0</v>
      </c>
      <c r="CU80">
        <f t="shared" si="68"/>
        <v>0</v>
      </c>
      <c r="CV80">
        <f t="shared" si="68"/>
        <v>0</v>
      </c>
      <c r="CW80">
        <f t="shared" si="68"/>
        <v>0</v>
      </c>
      <c r="CX80">
        <f t="shared" si="68"/>
        <v>0</v>
      </c>
      <c r="CY80" t="e">
        <f>(((S80+R80)*AT80)/100)</f>
        <v>#REF!</v>
      </c>
      <c r="CZ80" t="e">
        <f>(((S80+R80)*AU80)/100)</f>
        <v>#REF!</v>
      </c>
      <c r="DC80" t="s">
        <v>6</v>
      </c>
      <c r="DD80" t="s">
        <v>6</v>
      </c>
      <c r="DE80" t="s">
        <v>6</v>
      </c>
      <c r="DF80" t="s">
        <v>6</v>
      </c>
      <c r="DG80" t="s">
        <v>6</v>
      </c>
      <c r="DH80" t="s">
        <v>6</v>
      </c>
      <c r="DI80" t="s">
        <v>6</v>
      </c>
      <c r="DJ80" t="s">
        <v>6</v>
      </c>
      <c r="DK80" t="s">
        <v>6</v>
      </c>
      <c r="DL80" t="s">
        <v>6</v>
      </c>
      <c r="DM80" t="s">
        <v>6</v>
      </c>
      <c r="DN80">
        <v>0</v>
      </c>
      <c r="DO80">
        <v>0</v>
      </c>
      <c r="DP80">
        <v>1</v>
      </c>
      <c r="DQ80">
        <v>1</v>
      </c>
      <c r="DU80">
        <v>1005</v>
      </c>
      <c r="DV80" t="s">
        <v>64</v>
      </c>
      <c r="DW80" t="str">
        <f>'1.Лок.смета.и.Акт'!D201</f>
        <v>м2</v>
      </c>
      <c r="DX80">
        <v>1</v>
      </c>
      <c r="DZ80" t="s">
        <v>6</v>
      </c>
      <c r="EA80" t="s">
        <v>6</v>
      </c>
      <c r="EB80" t="s">
        <v>6</v>
      </c>
      <c r="EC80" t="s">
        <v>6</v>
      </c>
      <c r="EE80">
        <v>61530067</v>
      </c>
      <c r="EF80">
        <v>8</v>
      </c>
      <c r="EG80" t="s">
        <v>58</v>
      </c>
      <c r="EH80">
        <v>0</v>
      </c>
      <c r="EI80" t="s">
        <v>6</v>
      </c>
      <c r="EJ80">
        <v>1</v>
      </c>
      <c r="EK80">
        <v>500001</v>
      </c>
      <c r="EL80" t="s">
        <v>59</v>
      </c>
      <c r="EM80" t="s">
        <v>60</v>
      </c>
      <c r="EO80" t="s">
        <v>6</v>
      </c>
      <c r="EQ80">
        <v>0</v>
      </c>
      <c r="ER80">
        <v>34.200000000000003</v>
      </c>
      <c r="ES80" s="68">
        <f>'1.Лок.смета.и.Акт'!F201</f>
        <v>34.200000000000003</v>
      </c>
      <c r="ET80">
        <v>0</v>
      </c>
      <c r="EU80">
        <v>0</v>
      </c>
      <c r="EV80">
        <v>0</v>
      </c>
      <c r="EW80">
        <v>0</v>
      </c>
      <c r="EX80">
        <v>0</v>
      </c>
      <c r="FQ80">
        <v>0</v>
      </c>
      <c r="FR80">
        <f>ROUND(IF(BI80=3,GM80,0),2)</f>
        <v>0</v>
      </c>
      <c r="FS80">
        <v>0</v>
      </c>
      <c r="FX80">
        <v>0</v>
      </c>
      <c r="FY80">
        <v>0</v>
      </c>
      <c r="GA80" t="s">
        <v>6</v>
      </c>
      <c r="GD80">
        <v>1</v>
      </c>
      <c r="GF80">
        <v>2073721092</v>
      </c>
      <c r="GG80">
        <v>2</v>
      </c>
      <c r="GH80">
        <v>1</v>
      </c>
      <c r="GI80">
        <v>4</v>
      </c>
      <c r="GJ80">
        <v>0</v>
      </c>
      <c r="GK80">
        <v>0</v>
      </c>
      <c r="GL80">
        <f>ROUND(IF(AND(BH80=3,BI80=3,FS80&lt;&gt;0),P80,0),2)</f>
        <v>0</v>
      </c>
      <c r="GM80" t="e">
        <f>ROUND(O80+X80+Y80,2)+GX80</f>
        <v>#REF!</v>
      </c>
      <c r="GN80" t="e">
        <f>IF(OR(BI80=0,BI80=1),GM80-GX80,0)</f>
        <v>#REF!</v>
      </c>
      <c r="GO80">
        <f>IF(BI80=2,GM80-GX80,0)</f>
        <v>0</v>
      </c>
      <c r="GP80">
        <f>IF(BI80=4,GM80-GX80,0)</f>
        <v>0</v>
      </c>
      <c r="GR80">
        <v>0</v>
      </c>
      <c r="GS80">
        <v>3</v>
      </c>
      <c r="GT80">
        <v>0</v>
      </c>
      <c r="GU80" t="s">
        <v>6</v>
      </c>
      <c r="GV80">
        <f>ROUND((GT80),2)</f>
        <v>0</v>
      </c>
      <c r="GW80">
        <v>1</v>
      </c>
      <c r="GX80" t="e">
        <f>ROUND(HC80*I80,2)</f>
        <v>#REF!</v>
      </c>
      <c r="HA80">
        <v>0</v>
      </c>
      <c r="HB80">
        <v>0</v>
      </c>
      <c r="HC80">
        <f>GV80*GW80</f>
        <v>0</v>
      </c>
      <c r="HE80" t="s">
        <v>6</v>
      </c>
      <c r="HF80" t="s">
        <v>6</v>
      </c>
      <c r="HM80" t="s">
        <v>6</v>
      </c>
      <c r="HN80" t="s">
        <v>6</v>
      </c>
      <c r="HO80" t="s">
        <v>6</v>
      </c>
      <c r="HP80" t="s">
        <v>6</v>
      </c>
      <c r="HQ80" t="s">
        <v>6</v>
      </c>
      <c r="IF80">
        <v>-1</v>
      </c>
      <c r="IK80">
        <v>0</v>
      </c>
    </row>
    <row r="81" spans="1:245" x14ac:dyDescent="0.2">
      <c r="A81">
        <v>17</v>
      </c>
      <c r="B81">
        <v>1</v>
      </c>
      <c r="C81">
        <f>ROW(SmtRes!A69)</f>
        <v>69</v>
      </c>
      <c r="D81">
        <f>ROW(EtalonRes!A73)</f>
        <v>73</v>
      </c>
      <c r="E81" t="s">
        <v>152</v>
      </c>
      <c r="F81" t="s">
        <v>153</v>
      </c>
      <c r="G81" t="s">
        <v>154</v>
      </c>
      <c r="H81" t="s">
        <v>23</v>
      </c>
      <c r="I81">
        <f>'1.Лок.смета.и.Акт'!E205</f>
        <v>18</v>
      </c>
      <c r="J81">
        <v>0</v>
      </c>
      <c r="K81">
        <v>18</v>
      </c>
      <c r="O81">
        <f>ROUND(CP81,2)</f>
        <v>8791.2099999999991</v>
      </c>
      <c r="P81">
        <f>ROUND(CQ81*I81,2)</f>
        <v>2417.0700000000002</v>
      </c>
      <c r="Q81">
        <f>ROUND(CR81*I81,2)</f>
        <v>369.95</v>
      </c>
      <c r="R81">
        <f>ROUND(CS81*I81,2)</f>
        <v>78.13</v>
      </c>
      <c r="S81">
        <f>ROUND(CT81*I81,2)</f>
        <v>6004.19</v>
      </c>
      <c r="T81">
        <f>ROUND(CU81*I81,2)</f>
        <v>0</v>
      </c>
      <c r="U81">
        <f>ROUND(CV81*I81,7)</f>
        <v>20.033999999999999</v>
      </c>
      <c r="V81">
        <f>ROUND(CW81*I81,7)</f>
        <v>0.189</v>
      </c>
      <c r="W81">
        <f>ROUND(CX81*I81,2)</f>
        <v>0</v>
      </c>
      <c r="X81">
        <f t="shared" si="67"/>
        <v>7359.61</v>
      </c>
      <c r="Y81">
        <f t="shared" si="67"/>
        <v>4379.2700000000004</v>
      </c>
      <c r="AA81">
        <v>74674256</v>
      </c>
      <c r="AB81">
        <f>ROUND((AC81+AD81+AF81),2)</f>
        <v>26.28</v>
      </c>
      <c r="AC81">
        <f>ROUND((ES81),2)</f>
        <v>14.74</v>
      </c>
      <c r="AD81">
        <f>ROUND(((((ET81*ROUND(1.05,7)))-((EU81*ROUND(1.05,7))))+AE81),2)</f>
        <v>1.55</v>
      </c>
      <c r="AE81">
        <f>ROUND(((EU81*ROUND(1.05,7))),2)</f>
        <v>0.13</v>
      </c>
      <c r="AF81">
        <f>ROUND(((EV81*ROUND(1.05,7))),2)</f>
        <v>9.99</v>
      </c>
      <c r="AG81">
        <f>ROUND((AP81),2)</f>
        <v>0</v>
      </c>
      <c r="AH81">
        <f>((EW81*ROUND(1.05,7)))</f>
        <v>1.1130000000000002</v>
      </c>
      <c r="AI81">
        <f>((EX81*ROUND(1.05,7)))</f>
        <v>1.0500000000000001E-2</v>
      </c>
      <c r="AJ81">
        <f>(AS81)</f>
        <v>0</v>
      </c>
      <c r="AK81">
        <f>AL81+AM81+AO81</f>
        <v>25.72</v>
      </c>
      <c r="AL81" s="68">
        <f>'1.Лок.смета.и.Акт'!F209</f>
        <v>14.74</v>
      </c>
      <c r="AM81" s="68">
        <f>'1.Лок.смета.и.Акт'!F207</f>
        <v>1.47</v>
      </c>
      <c r="AN81" s="68">
        <f>'1.Лок.смета.и.Акт'!F208</f>
        <v>0.12</v>
      </c>
      <c r="AO81" s="68">
        <f>'1.Лок.смета.и.Акт'!F206</f>
        <v>9.51</v>
      </c>
      <c r="AP81">
        <v>0</v>
      </c>
      <c r="AQ81">
        <f>'1.Лок.смета.и.Акт'!E212</f>
        <v>1.06</v>
      </c>
      <c r="AR81">
        <v>0.01</v>
      </c>
      <c r="AS81">
        <v>0</v>
      </c>
      <c r="AT81">
        <v>121</v>
      </c>
      <c r="AU81">
        <v>72</v>
      </c>
      <c r="AV81">
        <v>1</v>
      </c>
      <c r="AW81">
        <v>1</v>
      </c>
      <c r="AZ81">
        <v>1</v>
      </c>
      <c r="BA81">
        <f>'1.Лок.смета.и.Акт'!J206</f>
        <v>33.39</v>
      </c>
      <c r="BB81">
        <f>'1.Лок.смета.и.Акт'!J207</f>
        <v>13.26</v>
      </c>
      <c r="BC81">
        <f>'1.Лок.смета.и.Акт'!J209</f>
        <v>9.11</v>
      </c>
      <c r="BD81" t="s">
        <v>6</v>
      </c>
      <c r="BE81" t="s">
        <v>6</v>
      </c>
      <c r="BF81" t="s">
        <v>6</v>
      </c>
      <c r="BG81" t="s">
        <v>6</v>
      </c>
      <c r="BH81">
        <v>0</v>
      </c>
      <c r="BI81">
        <v>1</v>
      </c>
      <c r="BJ81" t="s">
        <v>155</v>
      </c>
      <c r="BM81">
        <v>20001</v>
      </c>
      <c r="BN81">
        <v>0</v>
      </c>
      <c r="BO81" t="s">
        <v>6</v>
      </c>
      <c r="BP81">
        <v>0</v>
      </c>
      <c r="BQ81">
        <v>22</v>
      </c>
      <c r="BR81">
        <v>0</v>
      </c>
      <c r="BS81">
        <f>'1.Лок.смета.и.Акт'!J208</f>
        <v>33.39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6</v>
      </c>
      <c r="BZ81">
        <v>121</v>
      </c>
      <c r="CA81">
        <v>72</v>
      </c>
      <c r="CB81" t="s">
        <v>6</v>
      </c>
      <c r="CE81">
        <v>0</v>
      </c>
      <c r="CF81">
        <v>0</v>
      </c>
      <c r="CG81">
        <v>0</v>
      </c>
      <c r="CM81">
        <v>0</v>
      </c>
      <c r="CN81" t="s">
        <v>25</v>
      </c>
      <c r="CO81">
        <v>0</v>
      </c>
      <c r="CP81">
        <f>(P81+Q81+S81)</f>
        <v>8791.2099999999991</v>
      </c>
      <c r="CQ81">
        <f>AC81*BC81</f>
        <v>134.28139999999999</v>
      </c>
      <c r="CR81">
        <f>AD81*BB81</f>
        <v>20.553000000000001</v>
      </c>
      <c r="CS81">
        <f>AE81*BS81</f>
        <v>4.3407</v>
      </c>
      <c r="CT81">
        <f>AF81*BA81</f>
        <v>333.56610000000001</v>
      </c>
      <c r="CU81">
        <f t="shared" si="68"/>
        <v>0</v>
      </c>
      <c r="CV81">
        <f t="shared" si="68"/>
        <v>1.1130000000000002</v>
      </c>
      <c r="CW81">
        <f t="shared" si="68"/>
        <v>1.0500000000000001E-2</v>
      </c>
      <c r="CX81">
        <f t="shared" si="68"/>
        <v>0</v>
      </c>
      <c r="CY81">
        <f>(((S81+R81)*AT81)/100)</f>
        <v>7359.6071999999995</v>
      </c>
      <c r="CZ81">
        <f>(((S81+R81)*AU81)/100)</f>
        <v>4379.2703999999994</v>
      </c>
      <c r="DB81">
        <v>5</v>
      </c>
      <c r="DC81" t="s">
        <v>6</v>
      </c>
      <c r="DD81" t="s">
        <v>6</v>
      </c>
      <c r="DE81" t="s">
        <v>26</v>
      </c>
      <c r="DF81" t="s">
        <v>26</v>
      </c>
      <c r="DG81" t="s">
        <v>26</v>
      </c>
      <c r="DH81" t="s">
        <v>6</v>
      </c>
      <c r="DI81" t="s">
        <v>26</v>
      </c>
      <c r="DJ81" t="s">
        <v>26</v>
      </c>
      <c r="DK81" t="s">
        <v>6</v>
      </c>
      <c r="DL81" t="s">
        <v>6</v>
      </c>
      <c r="DM81" t="s">
        <v>6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23</v>
      </c>
      <c r="DW81" t="str">
        <f>'1.Лок.смета.и.Акт'!D205</f>
        <v>ШТ</v>
      </c>
      <c r="DX81">
        <v>1</v>
      </c>
      <c r="DZ81" t="s">
        <v>6</v>
      </c>
      <c r="EA81" t="s">
        <v>6</v>
      </c>
      <c r="EB81" t="s">
        <v>6</v>
      </c>
      <c r="EC81" t="s">
        <v>6</v>
      </c>
      <c r="EE81">
        <v>61529847</v>
      </c>
      <c r="EF81">
        <v>22</v>
      </c>
      <c r="EG81" t="s">
        <v>27</v>
      </c>
      <c r="EH81">
        <v>16</v>
      </c>
      <c r="EI81" t="s">
        <v>28</v>
      </c>
      <c r="EJ81">
        <v>1</v>
      </c>
      <c r="EK81">
        <v>20001</v>
      </c>
      <c r="EL81" t="s">
        <v>29</v>
      </c>
      <c r="EM81" t="s">
        <v>30</v>
      </c>
      <c r="EO81" t="s">
        <v>31</v>
      </c>
      <c r="EQ81">
        <v>0</v>
      </c>
      <c r="ER81">
        <f>ES81+ET81+EV81</f>
        <v>25.72</v>
      </c>
      <c r="ES81" s="68">
        <f>'1.Лок.смета.и.Акт'!F209</f>
        <v>14.74</v>
      </c>
      <c r="ET81" s="68">
        <f>'1.Лок.смета.и.Акт'!F207</f>
        <v>1.47</v>
      </c>
      <c r="EU81" s="68">
        <f>'1.Лок.смета.и.Акт'!F208</f>
        <v>0.12</v>
      </c>
      <c r="EV81" s="68">
        <f>'1.Лок.смета.и.Акт'!F206</f>
        <v>9.51</v>
      </c>
      <c r="EW81">
        <f>'1.Лок.смета.и.Акт'!E212</f>
        <v>1.06</v>
      </c>
      <c r="EX81">
        <v>0.01</v>
      </c>
      <c r="EY81">
        <v>0</v>
      </c>
      <c r="FQ81">
        <v>0</v>
      </c>
      <c r="FR81">
        <f>ROUND(IF(BI81=3,GM81,0),2)</f>
        <v>0</v>
      </c>
      <c r="FS81">
        <v>0</v>
      </c>
      <c r="FX81">
        <v>121</v>
      </c>
      <c r="FY81">
        <v>72</v>
      </c>
      <c r="GA81" t="s">
        <v>6</v>
      </c>
      <c r="GD81">
        <v>1</v>
      </c>
      <c r="GF81">
        <v>431353478</v>
      </c>
      <c r="GG81">
        <v>2</v>
      </c>
      <c r="GH81">
        <v>1</v>
      </c>
      <c r="GI81">
        <v>4</v>
      </c>
      <c r="GJ81">
        <v>0</v>
      </c>
      <c r="GK81">
        <v>0</v>
      </c>
      <c r="GL81">
        <f>ROUND(IF(AND(BH81=3,BI81=3,FS81&lt;&gt;0),P81,0),2)</f>
        <v>0</v>
      </c>
      <c r="GM81">
        <f>ROUND(O81+X81+Y81,2)+GX81</f>
        <v>20530.09</v>
      </c>
      <c r="GN81">
        <f>IF(OR(BI81=0,BI81=1),GM81-GX81,0)</f>
        <v>20530.09</v>
      </c>
      <c r="GO81">
        <f>IF(BI81=2,GM81-GX81,0)</f>
        <v>0</v>
      </c>
      <c r="GP81">
        <f>IF(BI81=4,GM81-GX81,0)</f>
        <v>0</v>
      </c>
      <c r="GR81">
        <v>0</v>
      </c>
      <c r="GS81">
        <v>3</v>
      </c>
      <c r="GT81">
        <v>0</v>
      </c>
      <c r="GU81" t="s">
        <v>6</v>
      </c>
      <c r="GV81">
        <f>ROUND((GT81),2)</f>
        <v>0</v>
      </c>
      <c r="GW81">
        <v>1</v>
      </c>
      <c r="GX81">
        <f>ROUND(HC81*I81,2)</f>
        <v>0</v>
      </c>
      <c r="HA81">
        <v>0</v>
      </c>
      <c r="HB81">
        <v>0</v>
      </c>
      <c r="HC81">
        <f>GV81*GW81</f>
        <v>0</v>
      </c>
      <c r="HE81" t="s">
        <v>6</v>
      </c>
      <c r="HF81" t="s">
        <v>6</v>
      </c>
      <c r="HM81" t="s">
        <v>6</v>
      </c>
      <c r="HN81" t="s">
        <v>32</v>
      </c>
      <c r="HO81" t="s">
        <v>33</v>
      </c>
      <c r="HP81" t="s">
        <v>28</v>
      </c>
      <c r="HQ81" t="s">
        <v>28</v>
      </c>
      <c r="IF81">
        <v>-1</v>
      </c>
      <c r="IK81">
        <v>0</v>
      </c>
    </row>
    <row r="82" spans="1:245" x14ac:dyDescent="0.2">
      <c r="A82">
        <v>18</v>
      </c>
      <c r="B82">
        <v>1</v>
      </c>
      <c r="C82">
        <v>69</v>
      </c>
      <c r="E82" t="s">
        <v>156</v>
      </c>
      <c r="F82" t="str">
        <f>'1.Лок.смета.и.Акт'!B213</f>
        <v>Прайс</v>
      </c>
      <c r="G82" t="s">
        <v>157</v>
      </c>
      <c r="H82" t="s">
        <v>23</v>
      </c>
      <c r="I82" t="e">
        <f>I81*J82</f>
        <v>#REF!</v>
      </c>
      <c r="J82" s="174" t="e">
        <f>#REF!</f>
        <v>#REF!</v>
      </c>
      <c r="K82">
        <v>1</v>
      </c>
      <c r="O82" t="e">
        <f>ROUND(CP82,2)</f>
        <v>#REF!</v>
      </c>
      <c r="P82" t="e">
        <f>ROUND(CQ82*I82,2)</f>
        <v>#REF!</v>
      </c>
      <c r="Q82" t="e">
        <f>ROUND(CR82*I82,2)</f>
        <v>#REF!</v>
      </c>
      <c r="R82" t="e">
        <f>ROUND(CS82*I82,2)</f>
        <v>#REF!</v>
      </c>
      <c r="S82" t="e">
        <f>ROUND(CT82*I82,2)</f>
        <v>#REF!</v>
      </c>
      <c r="T82" t="e">
        <f>ROUND(CU82*I82,2)</f>
        <v>#REF!</v>
      </c>
      <c r="U82" t="e">
        <f>ROUND(CV82*I82,7)</f>
        <v>#REF!</v>
      </c>
      <c r="V82" t="e">
        <f>ROUND(CW82*I82,7)</f>
        <v>#REF!</v>
      </c>
      <c r="W82" t="e">
        <f>ROUND(CX82*I82,2)</f>
        <v>#REF!</v>
      </c>
      <c r="X82" t="e">
        <f t="shared" si="67"/>
        <v>#REF!</v>
      </c>
      <c r="Y82" t="e">
        <f t="shared" si="67"/>
        <v>#REF!</v>
      </c>
      <c r="AA82">
        <v>74674256</v>
      </c>
      <c r="AB82">
        <f>ROUND((AC82+AD82+AF82),2)</f>
        <v>6817.39</v>
      </c>
      <c r="AC82">
        <f>ROUND((ES82),2)</f>
        <v>6817.39</v>
      </c>
      <c r="AD82">
        <f>ROUND((((ET82)-(EU82))+AE82),2)</f>
        <v>0</v>
      </c>
      <c r="AE82">
        <f>ROUND((EU82),2)</f>
        <v>0</v>
      </c>
      <c r="AF82">
        <f>ROUND((EV82),2)</f>
        <v>0</v>
      </c>
      <c r="AG82">
        <f>ROUND((AP82),2)</f>
        <v>0</v>
      </c>
      <c r="AH82">
        <f>(EW82)</f>
        <v>0</v>
      </c>
      <c r="AI82">
        <f>(EX82)</f>
        <v>0</v>
      </c>
      <c r="AJ82">
        <f>(AS82)</f>
        <v>0</v>
      </c>
      <c r="AK82">
        <v>6817.39</v>
      </c>
      <c r="AL82" s="68">
        <f>'1.Лок.смета.и.Акт'!F213</f>
        <v>6817.39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1</v>
      </c>
      <c r="AW82">
        <v>1</v>
      </c>
      <c r="AZ82">
        <v>1</v>
      </c>
      <c r="BA82">
        <v>1</v>
      </c>
      <c r="BB82">
        <v>1</v>
      </c>
      <c r="BC82">
        <f>'1.Лок.смета.и.Акт'!J213</f>
        <v>6.13</v>
      </c>
      <c r="BD82" t="s">
        <v>6</v>
      </c>
      <c r="BE82" t="s">
        <v>6</v>
      </c>
      <c r="BF82" t="s">
        <v>6</v>
      </c>
      <c r="BG82" t="s">
        <v>6</v>
      </c>
      <c r="BH82">
        <v>3</v>
      </c>
      <c r="BI82">
        <v>3</v>
      </c>
      <c r="BJ82" t="s">
        <v>158</v>
      </c>
      <c r="BM82">
        <v>600001</v>
      </c>
      <c r="BN82">
        <v>0</v>
      </c>
      <c r="BO82" t="s">
        <v>6</v>
      </c>
      <c r="BP82">
        <v>0</v>
      </c>
      <c r="BQ82">
        <v>5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6</v>
      </c>
      <c r="BZ82">
        <v>0</v>
      </c>
      <c r="CA82">
        <v>0</v>
      </c>
      <c r="CB82" t="s">
        <v>6</v>
      </c>
      <c r="CE82">
        <v>0</v>
      </c>
      <c r="CF82">
        <v>0</v>
      </c>
      <c r="CG82">
        <v>0</v>
      </c>
      <c r="CM82">
        <v>0</v>
      </c>
      <c r="CN82" t="s">
        <v>6</v>
      </c>
      <c r="CO82">
        <v>0</v>
      </c>
      <c r="CP82" t="e">
        <f>(P82+Q82+S82)</f>
        <v>#REF!</v>
      </c>
      <c r="CQ82">
        <f>AC82</f>
        <v>6817.39</v>
      </c>
      <c r="CR82">
        <f>AD82</f>
        <v>0</v>
      </c>
      <c r="CS82">
        <f>AE82*BS82</f>
        <v>0</v>
      </c>
      <c r="CT82">
        <f>AF82*BA82</f>
        <v>0</v>
      </c>
      <c r="CU82">
        <f t="shared" si="68"/>
        <v>0</v>
      </c>
      <c r="CV82">
        <f t="shared" si="68"/>
        <v>0</v>
      </c>
      <c r="CW82">
        <f t="shared" si="68"/>
        <v>0</v>
      </c>
      <c r="CX82">
        <f t="shared" si="68"/>
        <v>0</v>
      </c>
      <c r="CY82" t="e">
        <f>(((S82+R82)*AT82)/100)</f>
        <v>#REF!</v>
      </c>
      <c r="CZ82" t="e">
        <f>(((S82+R82)*AU82)/100)</f>
        <v>#REF!</v>
      </c>
      <c r="DC82" t="s">
        <v>6</v>
      </c>
      <c r="DD82" t="s">
        <v>6</v>
      </c>
      <c r="DE82" t="s">
        <v>6</v>
      </c>
      <c r="DF82" t="s">
        <v>6</v>
      </c>
      <c r="DG82" t="s">
        <v>6</v>
      </c>
      <c r="DH82" t="s">
        <v>6</v>
      </c>
      <c r="DI82" t="s">
        <v>6</v>
      </c>
      <c r="DJ82" t="s">
        <v>6</v>
      </c>
      <c r="DK82" t="s">
        <v>6</v>
      </c>
      <c r="DL82" t="s">
        <v>6</v>
      </c>
      <c r="DM82" t="s">
        <v>6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23</v>
      </c>
      <c r="DW82" t="str">
        <f>'1.Лок.смета.и.Акт'!D213</f>
        <v>ШТ</v>
      </c>
      <c r="DX82">
        <v>1</v>
      </c>
      <c r="DZ82" t="s">
        <v>6</v>
      </c>
      <c r="EA82" t="s">
        <v>6</v>
      </c>
      <c r="EB82" t="s">
        <v>6</v>
      </c>
      <c r="EC82" t="s">
        <v>6</v>
      </c>
      <c r="EE82">
        <v>61530071</v>
      </c>
      <c r="EF82">
        <v>5</v>
      </c>
      <c r="EG82" t="s">
        <v>39</v>
      </c>
      <c r="EH82">
        <v>0</v>
      </c>
      <c r="EI82" t="s">
        <v>6</v>
      </c>
      <c r="EJ82">
        <v>3</v>
      </c>
      <c r="EK82">
        <v>600001</v>
      </c>
      <c r="EL82" t="s">
        <v>40</v>
      </c>
      <c r="EM82" t="s">
        <v>41</v>
      </c>
      <c r="EO82" t="s">
        <v>6</v>
      </c>
      <c r="EQ82">
        <v>0</v>
      </c>
      <c r="ER82">
        <v>6534</v>
      </c>
      <c r="ES82" s="68">
        <f>'1.Лок.смета.и.Акт'!F213</f>
        <v>6817.39</v>
      </c>
      <c r="ET82">
        <v>0</v>
      </c>
      <c r="EU82">
        <v>0</v>
      </c>
      <c r="EV82">
        <v>0</v>
      </c>
      <c r="EW82">
        <v>0</v>
      </c>
      <c r="EX82">
        <v>0</v>
      </c>
      <c r="EZ82">
        <v>5</v>
      </c>
      <c r="FC82">
        <v>0</v>
      </c>
      <c r="FD82">
        <v>18</v>
      </c>
      <c r="FF82">
        <v>6534</v>
      </c>
      <c r="FQ82">
        <v>0</v>
      </c>
      <c r="FR82" t="e">
        <f>ROUND(IF(BI82=3,GM82,0),2)</f>
        <v>#REF!</v>
      </c>
      <c r="FS82">
        <v>0</v>
      </c>
      <c r="FX82">
        <v>0</v>
      </c>
      <c r="FY82">
        <v>0</v>
      </c>
      <c r="GA82" t="s">
        <v>159</v>
      </c>
      <c r="GD82">
        <v>1</v>
      </c>
      <c r="GF82">
        <v>-60937290</v>
      </c>
      <c r="GG82">
        <v>2</v>
      </c>
      <c r="GH82">
        <v>3</v>
      </c>
      <c r="GI82">
        <v>4</v>
      </c>
      <c r="GJ82">
        <v>0</v>
      </c>
      <c r="GK82">
        <v>0</v>
      </c>
      <c r="GL82">
        <f>ROUND(IF(AND(BH82=3,BI82=3,FS82&lt;&gt;0),P82,0),2)</f>
        <v>0</v>
      </c>
      <c r="GM82" t="e">
        <f>ROUND(O82+X82+Y82,2)+GX82</f>
        <v>#REF!</v>
      </c>
      <c r="GN82">
        <f>IF(OR(BI82=0,BI82=1),GM82-GX82,0)</f>
        <v>0</v>
      </c>
      <c r="GO82">
        <f>IF(BI82=2,GM82-GX82,0)</f>
        <v>0</v>
      </c>
      <c r="GP82">
        <f>IF(BI82=4,GM82-GX82,0)</f>
        <v>0</v>
      </c>
      <c r="GR82">
        <v>1</v>
      </c>
      <c r="GS82">
        <v>1</v>
      </c>
      <c r="GT82">
        <v>0</v>
      </c>
      <c r="GU82" t="s">
        <v>6</v>
      </c>
      <c r="GV82">
        <f>ROUND((GT82),2)</f>
        <v>0</v>
      </c>
      <c r="GW82">
        <v>1</v>
      </c>
      <c r="GX82" t="e">
        <f>ROUND(HC82*I82,2)</f>
        <v>#REF!</v>
      </c>
      <c r="HA82">
        <v>0</v>
      </c>
      <c r="HB82">
        <v>0</v>
      </c>
      <c r="HC82">
        <f>GV82*GW82</f>
        <v>0</v>
      </c>
      <c r="HE82" t="s">
        <v>43</v>
      </c>
      <c r="HF82" t="s">
        <v>44</v>
      </c>
      <c r="HH82" t="e">
        <f>ROUND(AC82*I82,2)</f>
        <v>#REF!</v>
      </c>
      <c r="HM82" t="s">
        <v>6</v>
      </c>
      <c r="HN82" t="s">
        <v>6</v>
      </c>
      <c r="HO82" t="s">
        <v>6</v>
      </c>
      <c r="HP82" t="s">
        <v>6</v>
      </c>
      <c r="HQ82" t="s">
        <v>6</v>
      </c>
      <c r="IF82">
        <v>-1</v>
      </c>
      <c r="IK82">
        <v>0</v>
      </c>
    </row>
    <row r="83" spans="1:245" x14ac:dyDescent="0.2">
      <c r="IF83">
        <v>-1</v>
      </c>
    </row>
    <row r="84" spans="1:245" x14ac:dyDescent="0.2">
      <c r="A84" s="2">
        <v>51</v>
      </c>
      <c r="B84" s="2">
        <f>B74</f>
        <v>1</v>
      </c>
      <c r="C84" s="2">
        <f>A74</f>
        <v>4</v>
      </c>
      <c r="D84" s="2">
        <f>ROW(A74)</f>
        <v>74</v>
      </c>
      <c r="E84" s="2"/>
      <c r="F84" s="2" t="str">
        <f>IF(F74&lt;&gt;"",F74,"")</f>
        <v/>
      </c>
      <c r="G84" s="2" t="str">
        <f>IF(G74&lt;&gt;"",G74,"")</f>
        <v>Секция 1. Переточная вентиляция кладовок.</v>
      </c>
      <c r="H84" s="2">
        <v>0</v>
      </c>
      <c r="I84" s="2"/>
      <c r="J84" s="2"/>
      <c r="K84" s="2"/>
      <c r="L84" s="2"/>
      <c r="M84" s="2"/>
      <c r="N84" s="2"/>
      <c r="O84" s="2" t="e">
        <f t="shared" ref="O84:T84" si="69">ROUND(AB84,2)</f>
        <v>#REF!</v>
      </c>
      <c r="P84" s="2" t="e">
        <f t="shared" si="69"/>
        <v>#REF!</v>
      </c>
      <c r="Q84" s="2" t="e">
        <f t="shared" si="69"/>
        <v>#REF!</v>
      </c>
      <c r="R84" s="2" t="e">
        <f t="shared" si="69"/>
        <v>#REF!</v>
      </c>
      <c r="S84" s="2" t="e">
        <f t="shared" si="69"/>
        <v>#REF!</v>
      </c>
      <c r="T84" s="2" t="e">
        <f t="shared" si="69"/>
        <v>#REF!</v>
      </c>
      <c r="U84" s="2" t="e">
        <f>AH84</f>
        <v>#REF!</v>
      </c>
      <c r="V84" s="2" t="e">
        <f>AI84</f>
        <v>#REF!</v>
      </c>
      <c r="W84" s="2" t="e">
        <f>ROUND(AJ84,2)</f>
        <v>#REF!</v>
      </c>
      <c r="X84" s="2" t="e">
        <f>ROUND(AK84,2)</f>
        <v>#REF!</v>
      </c>
      <c r="Y84" s="2" t="e">
        <f>ROUND(AL84,2)</f>
        <v>#REF!</v>
      </c>
      <c r="Z84" s="2"/>
      <c r="AA84" s="2"/>
      <c r="AB84" s="2" t="e">
        <f>ROUND(SUMIF(AA78:AA82,"=74674256",O78:O82),2)</f>
        <v>#REF!</v>
      </c>
      <c r="AC84" s="2" t="e">
        <f>ROUND(SUMIF(AA78:AA82,"=74674256",P78:P82),2)</f>
        <v>#REF!</v>
      </c>
      <c r="AD84" s="2" t="e">
        <f>ROUND(SUMIF(AA78:AA82,"=74674256",Q78:Q82),2)</f>
        <v>#REF!</v>
      </c>
      <c r="AE84" s="2" t="e">
        <f>ROUND(SUMIF(AA78:AA82,"=74674256",R78:R82),2)</f>
        <v>#REF!</v>
      </c>
      <c r="AF84" s="2" t="e">
        <f>ROUND(SUMIF(AA78:AA82,"=74674256",S78:S82),2)</f>
        <v>#REF!</v>
      </c>
      <c r="AG84" s="2" t="e">
        <f>ROUND(SUMIF(AA78:AA82,"=74674256",T78:T82),2)</f>
        <v>#REF!</v>
      </c>
      <c r="AH84" s="2" t="e">
        <f>SUMIF(AA78:AA82,"=74674256",U78:U82)</f>
        <v>#REF!</v>
      </c>
      <c r="AI84" s="2" t="e">
        <f>SUMIF(AA78:AA82,"=74674256",V78:V82)</f>
        <v>#REF!</v>
      </c>
      <c r="AJ84" s="2" t="e">
        <f>ROUND(SUMIF(AA78:AA82,"=74674256",W78:W82),2)</f>
        <v>#REF!</v>
      </c>
      <c r="AK84" s="2" t="e">
        <f>ROUND(SUMIF(AA78:AA82,"=74674256",X78:X82),2)</f>
        <v>#REF!</v>
      </c>
      <c r="AL84" s="2" t="e">
        <f>ROUND(SUMIF(AA78:AA82,"=74674256",Y78:Y82),2)</f>
        <v>#REF!</v>
      </c>
      <c r="AM84" s="2"/>
      <c r="AN84" s="2"/>
      <c r="AO84" s="2">
        <f t="shared" ref="AO84:BD84" si="70">ROUND(BX84,2)</f>
        <v>0</v>
      </c>
      <c r="AP84" s="2" t="e">
        <f t="shared" si="70"/>
        <v>#REF!</v>
      </c>
      <c r="AQ84" s="2">
        <f t="shared" si="70"/>
        <v>0</v>
      </c>
      <c r="AR84" s="2" t="e">
        <f t="shared" si="70"/>
        <v>#REF!</v>
      </c>
      <c r="AS84" s="2" t="e">
        <f t="shared" si="70"/>
        <v>#REF!</v>
      </c>
      <c r="AT84" s="2">
        <f t="shared" si="70"/>
        <v>0</v>
      </c>
      <c r="AU84" s="2">
        <f t="shared" si="70"/>
        <v>0</v>
      </c>
      <c r="AV84" s="2" t="e">
        <f t="shared" si="70"/>
        <v>#REF!</v>
      </c>
      <c r="AW84" s="2" t="e">
        <f t="shared" si="70"/>
        <v>#REF!</v>
      </c>
      <c r="AX84" s="2">
        <f t="shared" si="70"/>
        <v>0</v>
      </c>
      <c r="AY84" s="2" t="e">
        <f t="shared" si="70"/>
        <v>#REF!</v>
      </c>
      <c r="AZ84" s="2" t="e">
        <f t="shared" si="70"/>
        <v>#REF!</v>
      </c>
      <c r="BA84" s="2" t="e">
        <f t="shared" si="70"/>
        <v>#REF!</v>
      </c>
      <c r="BB84" s="2">
        <f t="shared" si="70"/>
        <v>0</v>
      </c>
      <c r="BC84" s="2">
        <f t="shared" si="70"/>
        <v>0</v>
      </c>
      <c r="BD84" s="2">
        <f t="shared" si="70"/>
        <v>0</v>
      </c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>
        <f>ROUND(SUMIF(AA78:AA82,"=74674256",FQ78:FQ82),2)</f>
        <v>0</v>
      </c>
      <c r="BY84" s="2" t="e">
        <f>ROUND(SUMIF(AA78:AA82,"=74674256",FR78:FR82),2)</f>
        <v>#REF!</v>
      </c>
      <c r="BZ84" s="2">
        <f>ROUND(SUMIF(AA78:AA82,"=74674256",GL78:GL82),2)</f>
        <v>0</v>
      </c>
      <c r="CA84" s="2" t="e">
        <f>ROUND(SUMIF(AA78:AA82,"=74674256",GM78:GM82),2)</f>
        <v>#REF!</v>
      </c>
      <c r="CB84" s="2" t="e">
        <f>ROUND(SUMIF(AA78:AA82,"=74674256",GN78:GN82),2)</f>
        <v>#REF!</v>
      </c>
      <c r="CC84" s="2">
        <f>ROUND(SUMIF(AA78:AA82,"=74674256",GO78:GO82),2)</f>
        <v>0</v>
      </c>
      <c r="CD84" s="2">
        <f>ROUND(SUMIF(AA78:AA82,"=74674256",GP78:GP82),2)</f>
        <v>0</v>
      </c>
      <c r="CE84" s="2" t="e">
        <f>AC84-BX84</f>
        <v>#REF!</v>
      </c>
      <c r="CF84" s="2" t="e">
        <f>AC84-BY84</f>
        <v>#REF!</v>
      </c>
      <c r="CG84" s="2">
        <f>BX84-BZ84</f>
        <v>0</v>
      </c>
      <c r="CH84" s="2" t="e">
        <f>AC84-BX84-BY84+BZ84</f>
        <v>#REF!</v>
      </c>
      <c r="CI84" s="2" t="e">
        <f>BY84-BZ84</f>
        <v>#REF!</v>
      </c>
      <c r="CJ84" s="2" t="e">
        <f>ROUND(SUMIF(AA78:AA82,"=74674256",GX78:GX82),2)</f>
        <v>#REF!</v>
      </c>
      <c r="CK84" s="2">
        <f>ROUND(SUMIF(AA78:AA82,"=74674256",GY78:GY82),2)</f>
        <v>0</v>
      </c>
      <c r="CL84" s="2">
        <f>ROUND(SUMIF(AA78:AA82,"=74674256",GZ78:GZ82),2)</f>
        <v>0</v>
      </c>
      <c r="CM84" s="2">
        <f>ROUND(SUMIF(AA78:AA82,"=74674256",HD78:HD82),2)</f>
        <v>0</v>
      </c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>
        <v>0</v>
      </c>
      <c r="IF84">
        <v>-1</v>
      </c>
    </row>
    <row r="85" spans="1:245" x14ac:dyDescent="0.2">
      <c r="IF85">
        <v>-1</v>
      </c>
    </row>
    <row r="86" spans="1:245" x14ac:dyDescent="0.2">
      <c r="A86" s="4">
        <v>50</v>
      </c>
      <c r="B86" s="4">
        <v>0</v>
      </c>
      <c r="C86" s="4">
        <v>0</v>
      </c>
      <c r="D86" s="4">
        <v>1</v>
      </c>
      <c r="E86" s="4">
        <v>201</v>
      </c>
      <c r="F86" s="4" t="e">
        <f>ROUND(Source!O84,O86)</f>
        <v>#REF!</v>
      </c>
      <c r="G86" s="4" t="s">
        <v>91</v>
      </c>
      <c r="H86" s="4" t="s">
        <v>92</v>
      </c>
      <c r="I86" s="4"/>
      <c r="J86" s="4"/>
      <c r="K86" s="4">
        <v>201</v>
      </c>
      <c r="L86" s="4">
        <v>1</v>
      </c>
      <c r="M86" s="4">
        <v>3</v>
      </c>
      <c r="N86" s="4" t="s">
        <v>6</v>
      </c>
      <c r="O86" s="4">
        <v>2</v>
      </c>
      <c r="P86" s="4"/>
      <c r="Q86" s="4"/>
      <c r="R86" s="4"/>
      <c r="S86" s="4"/>
      <c r="T86" s="4"/>
      <c r="U86" s="4"/>
      <c r="V86" s="4"/>
      <c r="W86" s="4">
        <v>15813.67</v>
      </c>
      <c r="X86" s="4">
        <v>1</v>
      </c>
      <c r="Y86" s="4">
        <v>15813.67</v>
      </c>
      <c r="Z86" s="4"/>
      <c r="AA86" s="4"/>
      <c r="AB86" s="4"/>
      <c r="IF86">
        <v>-1</v>
      </c>
    </row>
    <row r="87" spans="1:245" x14ac:dyDescent="0.2">
      <c r="A87" s="4">
        <v>50</v>
      </c>
      <c r="B87" s="4">
        <v>0</v>
      </c>
      <c r="C87" s="4">
        <v>0</v>
      </c>
      <c r="D87" s="4">
        <v>1</v>
      </c>
      <c r="E87" s="4">
        <v>202</v>
      </c>
      <c r="F87" s="4" t="e">
        <f>ROUND(Source!P84,O87)</f>
        <v>#REF!</v>
      </c>
      <c r="G87" s="4" t="s">
        <v>93</v>
      </c>
      <c r="H87" s="4" t="s">
        <v>94</v>
      </c>
      <c r="I87" s="4"/>
      <c r="J87" s="4"/>
      <c r="K87" s="4">
        <v>202</v>
      </c>
      <c r="L87" s="4">
        <v>2</v>
      </c>
      <c r="M87" s="4">
        <v>3</v>
      </c>
      <c r="N87" s="4" t="s">
        <v>6</v>
      </c>
      <c r="O87" s="4">
        <v>2</v>
      </c>
      <c r="P87" s="4"/>
      <c r="Q87" s="4"/>
      <c r="R87" s="4"/>
      <c r="S87" s="4"/>
      <c r="T87" s="4"/>
      <c r="U87" s="4"/>
      <c r="V87" s="4"/>
      <c r="W87" s="4">
        <v>130199.6</v>
      </c>
      <c r="X87" s="4">
        <v>1</v>
      </c>
      <c r="Y87" s="4">
        <v>130199.6</v>
      </c>
      <c r="Z87" s="4"/>
      <c r="AA87" s="4"/>
      <c r="AB87" s="4"/>
      <c r="IF87">
        <v>-1</v>
      </c>
    </row>
    <row r="88" spans="1:245" x14ac:dyDescent="0.2">
      <c r="A88" s="4">
        <v>50</v>
      </c>
      <c r="B88" s="4">
        <v>0</v>
      </c>
      <c r="C88" s="4">
        <v>0</v>
      </c>
      <c r="D88" s="4">
        <v>1</v>
      </c>
      <c r="E88" s="4">
        <v>222</v>
      </c>
      <c r="F88" s="4">
        <f>ROUND(Source!AO84,O88)</f>
        <v>0</v>
      </c>
      <c r="G88" s="4" t="s">
        <v>95</v>
      </c>
      <c r="H88" s="4" t="s">
        <v>96</v>
      </c>
      <c r="I88" s="4"/>
      <c r="J88" s="4"/>
      <c r="K88" s="4">
        <v>222</v>
      </c>
      <c r="L88" s="4">
        <v>3</v>
      </c>
      <c r="M88" s="4">
        <v>3</v>
      </c>
      <c r="N88" s="4" t="s">
        <v>6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  <c r="IF88">
        <v>-1</v>
      </c>
    </row>
    <row r="89" spans="1:245" x14ac:dyDescent="0.2">
      <c r="A89" s="4">
        <v>50</v>
      </c>
      <c r="B89" s="4">
        <v>0</v>
      </c>
      <c r="C89" s="4">
        <v>0</v>
      </c>
      <c r="D89" s="4">
        <v>1</v>
      </c>
      <c r="E89" s="4">
        <v>225</v>
      </c>
      <c r="F89" s="4" t="e">
        <f>ROUND(Source!AV84,O89)</f>
        <v>#REF!</v>
      </c>
      <c r="G89" s="4" t="s">
        <v>97</v>
      </c>
      <c r="H89" s="4" t="s">
        <v>98</v>
      </c>
      <c r="I89" s="4"/>
      <c r="J89" s="4"/>
      <c r="K89" s="4">
        <v>225</v>
      </c>
      <c r="L89" s="4">
        <v>4</v>
      </c>
      <c r="M89" s="4">
        <v>3</v>
      </c>
      <c r="N89" s="4" t="s">
        <v>6</v>
      </c>
      <c r="O89" s="4">
        <v>2</v>
      </c>
      <c r="P89" s="4"/>
      <c r="Q89" s="4"/>
      <c r="R89" s="4"/>
      <c r="S89" s="4"/>
      <c r="T89" s="4"/>
      <c r="U89" s="4"/>
      <c r="V89" s="4"/>
      <c r="W89" s="4">
        <v>130199.6</v>
      </c>
      <c r="X89" s="4">
        <v>1</v>
      </c>
      <c r="Y89" s="4">
        <v>130199.6</v>
      </c>
      <c r="Z89" s="4"/>
      <c r="AA89" s="4"/>
      <c r="AB89" s="4"/>
      <c r="IF89">
        <v>-1</v>
      </c>
    </row>
    <row r="90" spans="1:245" x14ac:dyDescent="0.2">
      <c r="A90" s="4">
        <v>50</v>
      </c>
      <c r="B90" s="4">
        <v>0</v>
      </c>
      <c r="C90" s="4">
        <v>0</v>
      </c>
      <c r="D90" s="4">
        <v>1</v>
      </c>
      <c r="E90" s="4">
        <v>226</v>
      </c>
      <c r="F90" s="4" t="e">
        <f>ROUND(Source!AW84,O90)</f>
        <v>#REF!</v>
      </c>
      <c r="G90" s="4" t="s">
        <v>99</v>
      </c>
      <c r="H90" s="4" t="s">
        <v>100</v>
      </c>
      <c r="I90" s="4"/>
      <c r="J90" s="4"/>
      <c r="K90" s="4">
        <v>226</v>
      </c>
      <c r="L90" s="4">
        <v>5</v>
      </c>
      <c r="M90" s="4">
        <v>3</v>
      </c>
      <c r="N90" s="4" t="s">
        <v>6</v>
      </c>
      <c r="O90" s="4">
        <v>2</v>
      </c>
      <c r="P90" s="4"/>
      <c r="Q90" s="4"/>
      <c r="R90" s="4"/>
      <c r="S90" s="4"/>
      <c r="T90" s="4"/>
      <c r="U90" s="4"/>
      <c r="V90" s="4"/>
      <c r="W90" s="4">
        <v>7486.58</v>
      </c>
      <c r="X90" s="4">
        <v>1</v>
      </c>
      <c r="Y90" s="4">
        <v>7486.58</v>
      </c>
      <c r="Z90" s="4"/>
      <c r="AA90" s="4"/>
      <c r="AB90" s="4"/>
      <c r="IF90">
        <v>-1</v>
      </c>
    </row>
    <row r="91" spans="1:245" x14ac:dyDescent="0.2">
      <c r="A91" s="4">
        <v>50</v>
      </c>
      <c r="B91" s="4">
        <v>0</v>
      </c>
      <c r="C91" s="4">
        <v>0</v>
      </c>
      <c r="D91" s="4">
        <v>1</v>
      </c>
      <c r="E91" s="4">
        <v>227</v>
      </c>
      <c r="F91" s="4">
        <f>ROUND(Source!AX84,O91)</f>
        <v>0</v>
      </c>
      <c r="G91" s="4" t="s">
        <v>101</v>
      </c>
      <c r="H91" s="4" t="s">
        <v>102</v>
      </c>
      <c r="I91" s="4"/>
      <c r="J91" s="4"/>
      <c r="K91" s="4">
        <v>227</v>
      </c>
      <c r="L91" s="4">
        <v>6</v>
      </c>
      <c r="M91" s="4">
        <v>3</v>
      </c>
      <c r="N91" s="4" t="s">
        <v>6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  <c r="IF91">
        <v>-1</v>
      </c>
    </row>
    <row r="92" spans="1:245" x14ac:dyDescent="0.2">
      <c r="A92" s="4">
        <v>50</v>
      </c>
      <c r="B92" s="4">
        <v>0</v>
      </c>
      <c r="C92" s="4">
        <v>0</v>
      </c>
      <c r="D92" s="4">
        <v>1</v>
      </c>
      <c r="E92" s="4">
        <v>228</v>
      </c>
      <c r="F92" s="4" t="e">
        <f>ROUND(Source!AY84,O92)</f>
        <v>#REF!</v>
      </c>
      <c r="G92" s="4" t="s">
        <v>103</v>
      </c>
      <c r="H92" s="4" t="s">
        <v>104</v>
      </c>
      <c r="I92" s="4"/>
      <c r="J92" s="4"/>
      <c r="K92" s="4">
        <v>228</v>
      </c>
      <c r="L92" s="4">
        <v>7</v>
      </c>
      <c r="M92" s="4">
        <v>3</v>
      </c>
      <c r="N92" s="4" t="s">
        <v>6</v>
      </c>
      <c r="O92" s="4">
        <v>2</v>
      </c>
      <c r="P92" s="4"/>
      <c r="Q92" s="4"/>
      <c r="R92" s="4"/>
      <c r="S92" s="4"/>
      <c r="T92" s="4"/>
      <c r="U92" s="4"/>
      <c r="V92" s="4"/>
      <c r="W92" s="4">
        <v>7486.58</v>
      </c>
      <c r="X92" s="4">
        <v>1</v>
      </c>
      <c r="Y92" s="4">
        <v>7486.58</v>
      </c>
      <c r="Z92" s="4"/>
      <c r="AA92" s="4"/>
      <c r="AB92" s="4"/>
      <c r="IF92">
        <v>-1</v>
      </c>
    </row>
    <row r="93" spans="1:245" x14ac:dyDescent="0.2">
      <c r="A93" s="4">
        <v>50</v>
      </c>
      <c r="B93" s="4">
        <v>0</v>
      </c>
      <c r="C93" s="4">
        <v>0</v>
      </c>
      <c r="D93" s="4">
        <v>1</v>
      </c>
      <c r="E93" s="4">
        <v>216</v>
      </c>
      <c r="F93" s="4" t="e">
        <f>ROUND(Source!AP84,O93)</f>
        <v>#REF!</v>
      </c>
      <c r="G93" s="4" t="s">
        <v>105</v>
      </c>
      <c r="H93" s="4" t="s">
        <v>106</v>
      </c>
      <c r="I93" s="4"/>
      <c r="J93" s="4"/>
      <c r="K93" s="4">
        <v>216</v>
      </c>
      <c r="L93" s="4">
        <v>8</v>
      </c>
      <c r="M93" s="4">
        <v>3</v>
      </c>
      <c r="N93" s="4" t="s">
        <v>6</v>
      </c>
      <c r="O93" s="4">
        <v>2</v>
      </c>
      <c r="P93" s="4"/>
      <c r="Q93" s="4"/>
      <c r="R93" s="4"/>
      <c r="S93" s="4"/>
      <c r="T93" s="4"/>
      <c r="U93" s="4"/>
      <c r="V93" s="4"/>
      <c r="W93" s="4">
        <v>122713.02</v>
      </c>
      <c r="X93" s="4">
        <v>1</v>
      </c>
      <c r="Y93" s="4">
        <v>122713.02</v>
      </c>
      <c r="Z93" s="4"/>
      <c r="AA93" s="4"/>
      <c r="AB93" s="4"/>
      <c r="IF93">
        <v>-1</v>
      </c>
    </row>
    <row r="94" spans="1:245" x14ac:dyDescent="0.2">
      <c r="A94" s="4">
        <v>50</v>
      </c>
      <c r="B94" s="4">
        <v>0</v>
      </c>
      <c r="C94" s="4">
        <v>0</v>
      </c>
      <c r="D94" s="4">
        <v>1</v>
      </c>
      <c r="E94" s="4">
        <v>223</v>
      </c>
      <c r="F94" s="4">
        <f>ROUND(Source!AQ84,O94)</f>
        <v>0</v>
      </c>
      <c r="G94" s="4" t="s">
        <v>107</v>
      </c>
      <c r="H94" s="4" t="s">
        <v>108</v>
      </c>
      <c r="I94" s="4"/>
      <c r="J94" s="4"/>
      <c r="K94" s="4">
        <v>223</v>
      </c>
      <c r="L94" s="4">
        <v>9</v>
      </c>
      <c r="M94" s="4">
        <v>3</v>
      </c>
      <c r="N94" s="4" t="s">
        <v>6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  <c r="IF94">
        <v>-1</v>
      </c>
    </row>
    <row r="95" spans="1:245" x14ac:dyDescent="0.2">
      <c r="A95" s="4">
        <v>50</v>
      </c>
      <c r="B95" s="4">
        <v>0</v>
      </c>
      <c r="C95" s="4">
        <v>0</v>
      </c>
      <c r="D95" s="4">
        <v>1</v>
      </c>
      <c r="E95" s="4">
        <v>229</v>
      </c>
      <c r="F95" s="4" t="e">
        <f>ROUND(Source!AZ84,O95)</f>
        <v>#REF!</v>
      </c>
      <c r="G95" s="4" t="s">
        <v>109</v>
      </c>
      <c r="H95" s="4" t="s">
        <v>110</v>
      </c>
      <c r="I95" s="4"/>
      <c r="J95" s="4"/>
      <c r="K95" s="4">
        <v>229</v>
      </c>
      <c r="L95" s="4">
        <v>10</v>
      </c>
      <c r="M95" s="4">
        <v>3</v>
      </c>
      <c r="N95" s="4" t="s">
        <v>6</v>
      </c>
      <c r="O95" s="4">
        <v>2</v>
      </c>
      <c r="P95" s="4"/>
      <c r="Q95" s="4"/>
      <c r="R95" s="4"/>
      <c r="S95" s="4"/>
      <c r="T95" s="4"/>
      <c r="U95" s="4"/>
      <c r="V95" s="4"/>
      <c r="W95" s="4">
        <v>122713.02</v>
      </c>
      <c r="X95" s="4">
        <v>1</v>
      </c>
      <c r="Y95" s="4">
        <v>122713.02</v>
      </c>
      <c r="Z95" s="4"/>
      <c r="AA95" s="4"/>
      <c r="AB95" s="4"/>
      <c r="IF95">
        <v>-1</v>
      </c>
    </row>
    <row r="96" spans="1:245" x14ac:dyDescent="0.2">
      <c r="A96" s="4">
        <v>50</v>
      </c>
      <c r="B96" s="4">
        <v>0</v>
      </c>
      <c r="C96" s="4">
        <v>0</v>
      </c>
      <c r="D96" s="4">
        <v>1</v>
      </c>
      <c r="E96" s="4">
        <v>203</v>
      </c>
      <c r="F96" s="4" t="e">
        <f>ROUND(Source!Q84,O96)</f>
        <v>#REF!</v>
      </c>
      <c r="G96" s="4" t="s">
        <v>111</v>
      </c>
      <c r="H96" s="4" t="s">
        <v>112</v>
      </c>
      <c r="I96" s="4"/>
      <c r="J96" s="4"/>
      <c r="K96" s="4">
        <v>203</v>
      </c>
      <c r="L96" s="4">
        <v>11</v>
      </c>
      <c r="M96" s="4">
        <v>3</v>
      </c>
      <c r="N96" s="4" t="s">
        <v>6</v>
      </c>
      <c r="O96" s="4">
        <v>2</v>
      </c>
      <c r="P96" s="4"/>
      <c r="Q96" s="4"/>
      <c r="R96" s="4"/>
      <c r="S96" s="4"/>
      <c r="T96" s="4"/>
      <c r="U96" s="4"/>
      <c r="V96" s="4"/>
      <c r="W96" s="4">
        <v>435.35</v>
      </c>
      <c r="X96" s="4">
        <v>1</v>
      </c>
      <c r="Y96" s="4">
        <v>435.35</v>
      </c>
      <c r="Z96" s="4"/>
      <c r="AA96" s="4"/>
      <c r="AB96" s="4"/>
      <c r="IF96">
        <v>-1</v>
      </c>
    </row>
    <row r="97" spans="1:240" x14ac:dyDescent="0.2">
      <c r="A97" s="4">
        <v>50</v>
      </c>
      <c r="B97" s="4">
        <v>0</v>
      </c>
      <c r="C97" s="4">
        <v>0</v>
      </c>
      <c r="D97" s="4">
        <v>1</v>
      </c>
      <c r="E97" s="4">
        <v>231</v>
      </c>
      <c r="F97" s="4">
        <f>ROUND(Source!BB84,O97)</f>
        <v>0</v>
      </c>
      <c r="G97" s="4" t="s">
        <v>113</v>
      </c>
      <c r="H97" s="4" t="s">
        <v>114</v>
      </c>
      <c r="I97" s="4"/>
      <c r="J97" s="4"/>
      <c r="K97" s="4">
        <v>231</v>
      </c>
      <c r="L97" s="4">
        <v>12</v>
      </c>
      <c r="M97" s="4">
        <v>3</v>
      </c>
      <c r="N97" s="4" t="s">
        <v>6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  <c r="IF97">
        <v>-1</v>
      </c>
    </row>
    <row r="98" spans="1:240" x14ac:dyDescent="0.2">
      <c r="A98" s="4">
        <v>50</v>
      </c>
      <c r="B98" s="4">
        <v>0</v>
      </c>
      <c r="C98" s="4">
        <v>0</v>
      </c>
      <c r="D98" s="4">
        <v>1</v>
      </c>
      <c r="E98" s="4">
        <v>204</v>
      </c>
      <c r="F98" s="4" t="e">
        <f>ROUND(Source!R84,O98)</f>
        <v>#REF!</v>
      </c>
      <c r="G98" s="4" t="s">
        <v>115</v>
      </c>
      <c r="H98" s="4" t="s">
        <v>116</v>
      </c>
      <c r="I98" s="4"/>
      <c r="J98" s="4"/>
      <c r="K98" s="4">
        <v>204</v>
      </c>
      <c r="L98" s="4">
        <v>13</v>
      </c>
      <c r="M98" s="4">
        <v>3</v>
      </c>
      <c r="N98" s="4" t="s">
        <v>6</v>
      </c>
      <c r="O98" s="4">
        <v>2</v>
      </c>
      <c r="P98" s="4"/>
      <c r="Q98" s="4"/>
      <c r="R98" s="4"/>
      <c r="S98" s="4"/>
      <c r="T98" s="4"/>
      <c r="U98" s="4"/>
      <c r="V98" s="4"/>
      <c r="W98" s="4">
        <v>98.929999999999993</v>
      </c>
      <c r="X98" s="4">
        <v>1</v>
      </c>
      <c r="Y98" s="4">
        <v>98.929999999999993</v>
      </c>
      <c r="Z98" s="4"/>
      <c r="AA98" s="4"/>
      <c r="AB98" s="4"/>
      <c r="IF98">
        <v>-1</v>
      </c>
    </row>
    <row r="99" spans="1:240" x14ac:dyDescent="0.2">
      <c r="A99" s="4">
        <v>50</v>
      </c>
      <c r="B99" s="4">
        <v>0</v>
      </c>
      <c r="C99" s="4">
        <v>0</v>
      </c>
      <c r="D99" s="4">
        <v>1</v>
      </c>
      <c r="E99" s="4">
        <v>205</v>
      </c>
      <c r="F99" s="4" t="e">
        <f>ROUND(Source!S84,O99)</f>
        <v>#REF!</v>
      </c>
      <c r="G99" s="4" t="s">
        <v>117</v>
      </c>
      <c r="H99" s="4" t="s">
        <v>118</v>
      </c>
      <c r="I99" s="4"/>
      <c r="J99" s="4"/>
      <c r="K99" s="4">
        <v>205</v>
      </c>
      <c r="L99" s="4">
        <v>14</v>
      </c>
      <c r="M99" s="4">
        <v>3</v>
      </c>
      <c r="N99" s="4" t="s">
        <v>6</v>
      </c>
      <c r="O99" s="4">
        <v>2</v>
      </c>
      <c r="P99" s="4"/>
      <c r="Q99" s="4"/>
      <c r="R99" s="4"/>
      <c r="S99" s="4"/>
      <c r="T99" s="4"/>
      <c r="U99" s="4"/>
      <c r="V99" s="4"/>
      <c r="W99" s="4">
        <v>7891.74</v>
      </c>
      <c r="X99" s="4">
        <v>1</v>
      </c>
      <c r="Y99" s="4">
        <v>7891.74</v>
      </c>
      <c r="Z99" s="4"/>
      <c r="AA99" s="4"/>
      <c r="AB99" s="4"/>
      <c r="IF99">
        <v>-1</v>
      </c>
    </row>
    <row r="100" spans="1:240" x14ac:dyDescent="0.2">
      <c r="A100" s="4">
        <v>50</v>
      </c>
      <c r="B100" s="4">
        <v>0</v>
      </c>
      <c r="C100" s="4">
        <v>0</v>
      </c>
      <c r="D100" s="4">
        <v>1</v>
      </c>
      <c r="E100" s="4">
        <v>232</v>
      </c>
      <c r="F100" s="4">
        <f>ROUND(Source!BC84,O100)</f>
        <v>0</v>
      </c>
      <c r="G100" s="4" t="s">
        <v>119</v>
      </c>
      <c r="H100" s="4" t="s">
        <v>120</v>
      </c>
      <c r="I100" s="4"/>
      <c r="J100" s="4"/>
      <c r="K100" s="4">
        <v>232</v>
      </c>
      <c r="L100" s="4">
        <v>15</v>
      </c>
      <c r="M100" s="4">
        <v>3</v>
      </c>
      <c r="N100" s="4" t="s">
        <v>6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  <c r="IF100">
        <v>-1</v>
      </c>
    </row>
    <row r="101" spans="1:240" x14ac:dyDescent="0.2">
      <c r="A101" s="4">
        <v>50</v>
      </c>
      <c r="B101" s="4">
        <v>0</v>
      </c>
      <c r="C101" s="4">
        <v>0</v>
      </c>
      <c r="D101" s="4">
        <v>1</v>
      </c>
      <c r="E101" s="4">
        <v>214</v>
      </c>
      <c r="F101" s="4" t="e">
        <f>ROUND(Source!AS84,O101)</f>
        <v>#REF!</v>
      </c>
      <c r="G101" s="4" t="s">
        <v>121</v>
      </c>
      <c r="H101" s="4" t="s">
        <v>122</v>
      </c>
      <c r="I101" s="4"/>
      <c r="J101" s="4"/>
      <c r="K101" s="4">
        <v>214</v>
      </c>
      <c r="L101" s="4">
        <v>16</v>
      </c>
      <c r="M101" s="4">
        <v>3</v>
      </c>
      <c r="N101" s="4" t="s">
        <v>6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31235.66</v>
      </c>
      <c r="X101" s="4">
        <v>1</v>
      </c>
      <c r="Y101" s="4">
        <v>31235.66</v>
      </c>
      <c r="Z101" s="4"/>
      <c r="AA101" s="4"/>
      <c r="AB101" s="4"/>
      <c r="IF101">
        <v>-1</v>
      </c>
    </row>
    <row r="102" spans="1:240" x14ac:dyDescent="0.2">
      <c r="A102" s="4">
        <v>50</v>
      </c>
      <c r="B102" s="4">
        <v>0</v>
      </c>
      <c r="C102" s="4">
        <v>0</v>
      </c>
      <c r="D102" s="4">
        <v>1</v>
      </c>
      <c r="E102" s="4">
        <v>215</v>
      </c>
      <c r="F102" s="4">
        <f>ROUND(Source!AT84,O102)</f>
        <v>0</v>
      </c>
      <c r="G102" s="4" t="s">
        <v>123</v>
      </c>
      <c r="H102" s="4" t="s">
        <v>124</v>
      </c>
      <c r="I102" s="4"/>
      <c r="J102" s="4"/>
      <c r="K102" s="4">
        <v>215</v>
      </c>
      <c r="L102" s="4">
        <v>17</v>
      </c>
      <c r="M102" s="4">
        <v>3</v>
      </c>
      <c r="N102" s="4" t="s">
        <v>6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  <c r="IF102">
        <v>-1</v>
      </c>
    </row>
    <row r="103" spans="1:240" x14ac:dyDescent="0.2">
      <c r="A103" s="4">
        <v>50</v>
      </c>
      <c r="B103" s="4">
        <v>0</v>
      </c>
      <c r="C103" s="4">
        <v>0</v>
      </c>
      <c r="D103" s="4">
        <v>1</v>
      </c>
      <c r="E103" s="4">
        <v>217</v>
      </c>
      <c r="F103" s="4">
        <f>ROUND(Source!AU84,O103)</f>
        <v>0</v>
      </c>
      <c r="G103" s="4" t="s">
        <v>125</v>
      </c>
      <c r="H103" s="4" t="s">
        <v>126</v>
      </c>
      <c r="I103" s="4"/>
      <c r="J103" s="4"/>
      <c r="K103" s="4">
        <v>217</v>
      </c>
      <c r="L103" s="4">
        <v>18</v>
      </c>
      <c r="M103" s="4">
        <v>3</v>
      </c>
      <c r="N103" s="4" t="s">
        <v>6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0</v>
      </c>
      <c r="X103" s="4">
        <v>1</v>
      </c>
      <c r="Y103" s="4">
        <v>0</v>
      </c>
      <c r="Z103" s="4"/>
      <c r="AA103" s="4"/>
      <c r="AB103" s="4"/>
      <c r="IF103">
        <v>-1</v>
      </c>
    </row>
    <row r="104" spans="1:240" x14ac:dyDescent="0.2">
      <c r="A104" s="4">
        <v>50</v>
      </c>
      <c r="B104" s="4">
        <v>0</v>
      </c>
      <c r="C104" s="4">
        <v>0</v>
      </c>
      <c r="D104" s="4">
        <v>1</v>
      </c>
      <c r="E104" s="4">
        <v>230</v>
      </c>
      <c r="F104" s="4" t="e">
        <f>ROUND(Source!BA84,O104)</f>
        <v>#REF!</v>
      </c>
      <c r="G104" s="4" t="s">
        <v>127</v>
      </c>
      <c r="H104" s="4" t="s">
        <v>128</v>
      </c>
      <c r="I104" s="4"/>
      <c r="J104" s="4"/>
      <c r="K104" s="4">
        <v>230</v>
      </c>
      <c r="L104" s="4">
        <v>19</v>
      </c>
      <c r="M104" s="4">
        <v>3</v>
      </c>
      <c r="N104" s="4" t="s">
        <v>6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  <c r="IF104">
        <v>-1</v>
      </c>
    </row>
    <row r="105" spans="1:240" x14ac:dyDescent="0.2">
      <c r="A105" s="4">
        <v>50</v>
      </c>
      <c r="B105" s="4">
        <v>0</v>
      </c>
      <c r="C105" s="4">
        <v>0</v>
      </c>
      <c r="D105" s="4">
        <v>1</v>
      </c>
      <c r="E105" s="4">
        <v>206</v>
      </c>
      <c r="F105" s="4" t="e">
        <f>ROUND(Source!T84,O105)</f>
        <v>#REF!</v>
      </c>
      <c r="G105" s="4" t="s">
        <v>129</v>
      </c>
      <c r="H105" s="4" t="s">
        <v>130</v>
      </c>
      <c r="I105" s="4"/>
      <c r="J105" s="4"/>
      <c r="K105" s="4">
        <v>206</v>
      </c>
      <c r="L105" s="4">
        <v>20</v>
      </c>
      <c r="M105" s="4">
        <v>3</v>
      </c>
      <c r="N105" s="4" t="s">
        <v>6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0</v>
      </c>
      <c r="X105" s="4">
        <v>1</v>
      </c>
      <c r="Y105" s="4">
        <v>0</v>
      </c>
      <c r="Z105" s="4"/>
      <c r="AA105" s="4"/>
      <c r="AB105" s="4"/>
      <c r="IF105">
        <v>-1</v>
      </c>
    </row>
    <row r="106" spans="1:240" x14ac:dyDescent="0.2">
      <c r="A106" s="4">
        <v>50</v>
      </c>
      <c r="B106" s="4">
        <v>0</v>
      </c>
      <c r="C106" s="4">
        <v>0</v>
      </c>
      <c r="D106" s="4">
        <v>1</v>
      </c>
      <c r="E106" s="4">
        <v>207</v>
      </c>
      <c r="F106" s="4" t="e">
        <f>ROUND(Source!U84,O106)</f>
        <v>#REF!</v>
      </c>
      <c r="G106" s="4" t="s">
        <v>131</v>
      </c>
      <c r="H106" s="4" t="s">
        <v>132</v>
      </c>
      <c r="I106" s="4"/>
      <c r="J106" s="4"/>
      <c r="K106" s="4">
        <v>207</v>
      </c>
      <c r="L106" s="4">
        <v>21</v>
      </c>
      <c r="M106" s="4">
        <v>3</v>
      </c>
      <c r="N106" s="4" t="s">
        <v>6</v>
      </c>
      <c r="O106" s="4">
        <v>7</v>
      </c>
      <c r="P106" s="4"/>
      <c r="Q106" s="4"/>
      <c r="R106" s="4"/>
      <c r="S106" s="4"/>
      <c r="T106" s="4"/>
      <c r="U106" s="4"/>
      <c r="V106" s="4"/>
      <c r="W106" s="4">
        <v>26.501999999999999</v>
      </c>
      <c r="X106" s="4">
        <v>1</v>
      </c>
      <c r="Y106" s="4">
        <v>26.501999999999999</v>
      </c>
      <c r="Z106" s="4"/>
      <c r="AA106" s="4"/>
      <c r="AB106" s="4"/>
      <c r="IF106">
        <v>-1</v>
      </c>
    </row>
    <row r="107" spans="1:240" x14ac:dyDescent="0.2">
      <c r="A107" s="4">
        <v>50</v>
      </c>
      <c r="B107" s="4">
        <v>0</v>
      </c>
      <c r="C107" s="4">
        <v>0</v>
      </c>
      <c r="D107" s="4">
        <v>1</v>
      </c>
      <c r="E107" s="4">
        <v>208</v>
      </c>
      <c r="F107" s="4" t="e">
        <f>ROUND(Source!V84,O107)</f>
        <v>#REF!</v>
      </c>
      <c r="G107" s="4" t="s">
        <v>133</v>
      </c>
      <c r="H107" s="4" t="s">
        <v>134</v>
      </c>
      <c r="I107" s="4"/>
      <c r="J107" s="4"/>
      <c r="K107" s="4">
        <v>208</v>
      </c>
      <c r="L107" s="4">
        <v>22</v>
      </c>
      <c r="M107" s="4">
        <v>3</v>
      </c>
      <c r="N107" s="4" t="s">
        <v>6</v>
      </c>
      <c r="O107" s="4">
        <v>7</v>
      </c>
      <c r="P107" s="4"/>
      <c r="Q107" s="4"/>
      <c r="R107" s="4"/>
      <c r="S107" s="4"/>
      <c r="T107" s="4"/>
      <c r="U107" s="4"/>
      <c r="V107" s="4"/>
      <c r="W107" s="4">
        <v>0.2394</v>
      </c>
      <c r="X107" s="4">
        <v>1</v>
      </c>
      <c r="Y107" s="4">
        <v>0.2394</v>
      </c>
      <c r="Z107" s="4"/>
      <c r="AA107" s="4"/>
      <c r="AB107" s="4"/>
      <c r="IF107">
        <v>-1</v>
      </c>
    </row>
    <row r="108" spans="1:240" x14ac:dyDescent="0.2">
      <c r="A108" s="4">
        <v>50</v>
      </c>
      <c r="B108" s="4">
        <v>0</v>
      </c>
      <c r="C108" s="4">
        <v>0</v>
      </c>
      <c r="D108" s="4">
        <v>1</v>
      </c>
      <c r="E108" s="4">
        <v>209</v>
      </c>
      <c r="F108" s="4" t="e">
        <f>ROUND(Source!W84,O108)</f>
        <v>#REF!</v>
      </c>
      <c r="G108" s="4" t="s">
        <v>135</v>
      </c>
      <c r="H108" s="4" t="s">
        <v>136</v>
      </c>
      <c r="I108" s="4"/>
      <c r="J108" s="4"/>
      <c r="K108" s="4">
        <v>209</v>
      </c>
      <c r="L108" s="4">
        <v>23</v>
      </c>
      <c r="M108" s="4">
        <v>3</v>
      </c>
      <c r="N108" s="4" t="s">
        <v>6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0</v>
      </c>
      <c r="X108" s="4">
        <v>1</v>
      </c>
      <c r="Y108" s="4">
        <v>0</v>
      </c>
      <c r="Z108" s="4"/>
      <c r="AA108" s="4"/>
      <c r="AB108" s="4"/>
      <c r="IF108">
        <v>-1</v>
      </c>
    </row>
    <row r="109" spans="1:240" x14ac:dyDescent="0.2">
      <c r="A109" s="4">
        <v>50</v>
      </c>
      <c r="B109" s="4">
        <v>0</v>
      </c>
      <c r="C109" s="4">
        <v>0</v>
      </c>
      <c r="D109" s="4">
        <v>1</v>
      </c>
      <c r="E109" s="4">
        <v>233</v>
      </c>
      <c r="F109" s="4">
        <f>ROUND(Source!BD84,O109)</f>
        <v>0</v>
      </c>
      <c r="G109" s="4" t="s">
        <v>137</v>
      </c>
      <c r="H109" s="4" t="s">
        <v>138</v>
      </c>
      <c r="I109" s="4"/>
      <c r="J109" s="4"/>
      <c r="K109" s="4">
        <v>233</v>
      </c>
      <c r="L109" s="4">
        <v>24</v>
      </c>
      <c r="M109" s="4">
        <v>3</v>
      </c>
      <c r="N109" s="4" t="s">
        <v>6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  <c r="IF109">
        <v>-1</v>
      </c>
    </row>
    <row r="110" spans="1:240" x14ac:dyDescent="0.2">
      <c r="A110" s="4">
        <v>50</v>
      </c>
      <c r="B110" s="4">
        <v>0</v>
      </c>
      <c r="C110" s="4">
        <v>0</v>
      </c>
      <c r="D110" s="4">
        <v>1</v>
      </c>
      <c r="E110" s="4">
        <v>210</v>
      </c>
      <c r="F110" s="4" t="e">
        <f>ROUND(Source!X84,O110)</f>
        <v>#REF!</v>
      </c>
      <c r="G110" s="4" t="s">
        <v>139</v>
      </c>
      <c r="H110" s="4" t="s">
        <v>140</v>
      </c>
      <c r="I110" s="4"/>
      <c r="J110" s="4"/>
      <c r="K110" s="4">
        <v>210</v>
      </c>
      <c r="L110" s="4">
        <v>25</v>
      </c>
      <c r="M110" s="4">
        <v>3</v>
      </c>
      <c r="N110" s="4" t="s">
        <v>6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9668.7099999999991</v>
      </c>
      <c r="X110" s="4">
        <v>1</v>
      </c>
      <c r="Y110" s="4">
        <v>9668.7099999999991</v>
      </c>
      <c r="Z110" s="4"/>
      <c r="AA110" s="4"/>
      <c r="AB110" s="4"/>
      <c r="IF110">
        <v>-1</v>
      </c>
    </row>
    <row r="111" spans="1:240" x14ac:dyDescent="0.2">
      <c r="A111" s="4">
        <v>50</v>
      </c>
      <c r="B111" s="4">
        <v>0</v>
      </c>
      <c r="C111" s="4">
        <v>0</v>
      </c>
      <c r="D111" s="4">
        <v>1</v>
      </c>
      <c r="E111" s="4">
        <v>211</v>
      </c>
      <c r="F111" s="4" t="e">
        <f>ROUND(Source!Y84,O111)</f>
        <v>#REF!</v>
      </c>
      <c r="G111" s="4" t="s">
        <v>141</v>
      </c>
      <c r="H111" s="4" t="s">
        <v>142</v>
      </c>
      <c r="I111" s="4"/>
      <c r="J111" s="4"/>
      <c r="K111" s="4">
        <v>211</v>
      </c>
      <c r="L111" s="4">
        <v>26</v>
      </c>
      <c r="M111" s="4">
        <v>3</v>
      </c>
      <c r="N111" s="4" t="s">
        <v>6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5753.28</v>
      </c>
      <c r="X111" s="4">
        <v>1</v>
      </c>
      <c r="Y111" s="4">
        <v>5753.28</v>
      </c>
      <c r="Z111" s="4"/>
      <c r="AA111" s="4"/>
      <c r="AB111" s="4"/>
      <c r="IF111">
        <v>-1</v>
      </c>
    </row>
    <row r="112" spans="1:240" x14ac:dyDescent="0.2">
      <c r="A112" s="4">
        <v>50</v>
      </c>
      <c r="B112" s="4">
        <v>0</v>
      </c>
      <c r="C112" s="4">
        <v>0</v>
      </c>
      <c r="D112" s="4">
        <v>1</v>
      </c>
      <c r="E112" s="4">
        <v>224</v>
      </c>
      <c r="F112" s="4" t="e">
        <f>ROUND(Source!AR84,O112)</f>
        <v>#REF!</v>
      </c>
      <c r="G112" s="4" t="s">
        <v>143</v>
      </c>
      <c r="H112" s="4" t="s">
        <v>144</v>
      </c>
      <c r="I112" s="4"/>
      <c r="J112" s="4"/>
      <c r="K112" s="4">
        <v>224</v>
      </c>
      <c r="L112" s="4">
        <v>27</v>
      </c>
      <c r="M112" s="4">
        <v>3</v>
      </c>
      <c r="N112" s="4" t="s">
        <v>6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153948.68</v>
      </c>
      <c r="X112" s="4">
        <v>1</v>
      </c>
      <c r="Y112" s="4">
        <v>153948.68</v>
      </c>
      <c r="Z112" s="4"/>
      <c r="AA112" s="4"/>
      <c r="AB112" s="4"/>
      <c r="IF112">
        <v>-1</v>
      </c>
    </row>
    <row r="113" spans="1:245" x14ac:dyDescent="0.2">
      <c r="IF113">
        <v>-1</v>
      </c>
    </row>
    <row r="114" spans="1:245" x14ac:dyDescent="0.2">
      <c r="A114" s="1">
        <v>4</v>
      </c>
      <c r="B114" s="1">
        <v>1</v>
      </c>
      <c r="C114" s="1"/>
      <c r="D114" s="1">
        <f>ROW(A134)</f>
        <v>134</v>
      </c>
      <c r="E114" s="1"/>
      <c r="F114" s="1" t="s">
        <v>6</v>
      </c>
      <c r="G114" s="1" t="s">
        <v>160</v>
      </c>
      <c r="H114" s="1" t="s">
        <v>6</v>
      </c>
      <c r="I114" s="1">
        <v>0</v>
      </c>
      <c r="J114" s="1"/>
      <c r="K114" s="1">
        <v>-1</v>
      </c>
      <c r="L114" s="1"/>
      <c r="M114" s="1" t="s">
        <v>6</v>
      </c>
      <c r="N114" s="1"/>
      <c r="O114" s="1"/>
      <c r="P114" s="1"/>
      <c r="Q114" s="1"/>
      <c r="R114" s="1"/>
      <c r="S114" s="1">
        <v>0</v>
      </c>
      <c r="T114" s="1"/>
      <c r="U114" s="1" t="s">
        <v>6</v>
      </c>
      <c r="V114" s="1">
        <v>0</v>
      </c>
      <c r="W114" s="1"/>
      <c r="X114" s="1"/>
      <c r="Y114" s="1"/>
      <c r="Z114" s="1"/>
      <c r="AA114" s="1"/>
      <c r="AB114" s="1" t="s">
        <v>6</v>
      </c>
      <c r="AC114" s="1" t="s">
        <v>6</v>
      </c>
      <c r="AD114" s="1" t="s">
        <v>6</v>
      </c>
      <c r="AE114" s="1" t="s">
        <v>6</v>
      </c>
      <c r="AF114" s="1" t="s">
        <v>6</v>
      </c>
      <c r="AG114" s="1" t="s">
        <v>6</v>
      </c>
      <c r="AH114" s="1"/>
      <c r="AI114" s="1"/>
      <c r="AJ114" s="1"/>
      <c r="AK114" s="1"/>
      <c r="AL114" s="1"/>
      <c r="AM114" s="1"/>
      <c r="AN114" s="1"/>
      <c r="AO114" s="1"/>
      <c r="AP114" s="1" t="s">
        <v>6</v>
      </c>
      <c r="AQ114" s="1" t="s">
        <v>6</v>
      </c>
      <c r="AR114" s="1" t="s">
        <v>6</v>
      </c>
      <c r="AS114" s="1"/>
      <c r="AT114" s="1"/>
      <c r="AU114" s="1"/>
      <c r="AV114" s="1"/>
      <c r="AW114" s="1"/>
      <c r="AX114" s="1"/>
      <c r="AY114" s="1"/>
      <c r="AZ114" s="1" t="s">
        <v>6</v>
      </c>
      <c r="BA114" s="1"/>
      <c r="BB114" s="1" t="s">
        <v>6</v>
      </c>
      <c r="BC114" s="1" t="s">
        <v>6</v>
      </c>
      <c r="BD114" s="1" t="s">
        <v>6</v>
      </c>
      <c r="BE114" s="1" t="s">
        <v>6</v>
      </c>
      <c r="BF114" s="1" t="s">
        <v>6</v>
      </c>
      <c r="BG114" s="1" t="s">
        <v>6</v>
      </c>
      <c r="BH114" s="1" t="s">
        <v>6</v>
      </c>
      <c r="BI114" s="1" t="s">
        <v>6</v>
      </c>
      <c r="BJ114" s="1" t="s">
        <v>6</v>
      </c>
      <c r="BK114" s="1" t="s">
        <v>6</v>
      </c>
      <c r="BL114" s="1" t="s">
        <v>6</v>
      </c>
      <c r="BM114" s="1" t="s">
        <v>6</v>
      </c>
      <c r="BN114" s="1" t="s">
        <v>6</v>
      </c>
      <c r="BO114" s="1" t="s">
        <v>6</v>
      </c>
      <c r="BP114" s="1" t="s">
        <v>6</v>
      </c>
      <c r="BQ114" s="1"/>
      <c r="BR114" s="1"/>
      <c r="BS114" s="1"/>
      <c r="BT114" s="1"/>
      <c r="BU114" s="1"/>
      <c r="BV114" s="1"/>
      <c r="BW114" s="1"/>
      <c r="BX114" s="1">
        <v>0</v>
      </c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>
        <v>0</v>
      </c>
      <c r="IF114">
        <v>-1</v>
      </c>
    </row>
    <row r="115" spans="1:245" x14ac:dyDescent="0.2">
      <c r="IF115">
        <v>-1</v>
      </c>
    </row>
    <row r="116" spans="1:245" x14ac:dyDescent="0.2">
      <c r="A116" s="2">
        <v>52</v>
      </c>
      <c r="B116" s="2">
        <f t="shared" ref="B116:G116" si="71">B134</f>
        <v>1</v>
      </c>
      <c r="C116" s="2">
        <f t="shared" si="71"/>
        <v>4</v>
      </c>
      <c r="D116" s="2">
        <f t="shared" si="71"/>
        <v>114</v>
      </c>
      <c r="E116" s="2">
        <f t="shared" si="71"/>
        <v>0</v>
      </c>
      <c r="F116" s="2" t="str">
        <f t="shared" si="71"/>
        <v/>
      </c>
      <c r="G116" s="2" t="str">
        <f t="shared" si="71"/>
        <v>Секция 2</v>
      </c>
      <c r="H116" s="2"/>
      <c r="I116" s="2"/>
      <c r="J116" s="2"/>
      <c r="K116" s="2"/>
      <c r="L116" s="2"/>
      <c r="M116" s="2"/>
      <c r="N116" s="2"/>
      <c r="O116" s="2" t="e">
        <f t="shared" ref="O116:AT116" si="72">O134</f>
        <v>#REF!</v>
      </c>
      <c r="P116" s="2" t="e">
        <f t="shared" si="72"/>
        <v>#REF!</v>
      </c>
      <c r="Q116" s="2" t="e">
        <f t="shared" si="72"/>
        <v>#REF!</v>
      </c>
      <c r="R116" s="2" t="e">
        <f t="shared" si="72"/>
        <v>#REF!</v>
      </c>
      <c r="S116" s="2" t="e">
        <f t="shared" si="72"/>
        <v>#REF!</v>
      </c>
      <c r="T116" s="2" t="e">
        <f t="shared" si="72"/>
        <v>#REF!</v>
      </c>
      <c r="U116" s="2" t="e">
        <f t="shared" si="72"/>
        <v>#REF!</v>
      </c>
      <c r="V116" s="2" t="e">
        <f t="shared" si="72"/>
        <v>#REF!</v>
      </c>
      <c r="W116" s="2" t="e">
        <f t="shared" si="72"/>
        <v>#REF!</v>
      </c>
      <c r="X116" s="2" t="e">
        <f t="shared" si="72"/>
        <v>#REF!</v>
      </c>
      <c r="Y116" s="2" t="e">
        <f t="shared" si="72"/>
        <v>#REF!</v>
      </c>
      <c r="Z116" s="2">
        <f t="shared" si="72"/>
        <v>0</v>
      </c>
      <c r="AA116" s="2">
        <f t="shared" si="72"/>
        <v>0</v>
      </c>
      <c r="AB116" s="2" t="e">
        <f t="shared" si="72"/>
        <v>#REF!</v>
      </c>
      <c r="AC116" s="2" t="e">
        <f t="shared" si="72"/>
        <v>#REF!</v>
      </c>
      <c r="AD116" s="2" t="e">
        <f t="shared" si="72"/>
        <v>#REF!</v>
      </c>
      <c r="AE116" s="2" t="e">
        <f t="shared" si="72"/>
        <v>#REF!</v>
      </c>
      <c r="AF116" s="2" t="e">
        <f t="shared" si="72"/>
        <v>#REF!</v>
      </c>
      <c r="AG116" s="2" t="e">
        <f t="shared" si="72"/>
        <v>#REF!</v>
      </c>
      <c r="AH116" s="2" t="e">
        <f t="shared" si="72"/>
        <v>#REF!</v>
      </c>
      <c r="AI116" s="2" t="e">
        <f t="shared" si="72"/>
        <v>#REF!</v>
      </c>
      <c r="AJ116" s="2" t="e">
        <f t="shared" si="72"/>
        <v>#REF!</v>
      </c>
      <c r="AK116" s="2" t="e">
        <f t="shared" si="72"/>
        <v>#REF!</v>
      </c>
      <c r="AL116" s="2" t="e">
        <f t="shared" si="72"/>
        <v>#REF!</v>
      </c>
      <c r="AM116" s="2">
        <f t="shared" si="72"/>
        <v>0</v>
      </c>
      <c r="AN116" s="2">
        <f t="shared" si="72"/>
        <v>0</v>
      </c>
      <c r="AO116" s="2">
        <f t="shared" si="72"/>
        <v>0</v>
      </c>
      <c r="AP116" s="2" t="e">
        <f t="shared" si="72"/>
        <v>#REF!</v>
      </c>
      <c r="AQ116" s="2">
        <f t="shared" si="72"/>
        <v>0</v>
      </c>
      <c r="AR116" s="2" t="e">
        <f t="shared" si="72"/>
        <v>#REF!</v>
      </c>
      <c r="AS116" s="2" t="e">
        <f t="shared" si="72"/>
        <v>#REF!</v>
      </c>
      <c r="AT116" s="2">
        <f t="shared" si="72"/>
        <v>0</v>
      </c>
      <c r="AU116" s="2">
        <f t="shared" ref="AU116:BZ116" si="73">AU134</f>
        <v>0</v>
      </c>
      <c r="AV116" s="2" t="e">
        <f t="shared" si="73"/>
        <v>#REF!</v>
      </c>
      <c r="AW116" s="2" t="e">
        <f t="shared" si="73"/>
        <v>#REF!</v>
      </c>
      <c r="AX116" s="2">
        <f t="shared" si="73"/>
        <v>0</v>
      </c>
      <c r="AY116" s="2" t="e">
        <f t="shared" si="73"/>
        <v>#REF!</v>
      </c>
      <c r="AZ116" s="2" t="e">
        <f t="shared" si="73"/>
        <v>#REF!</v>
      </c>
      <c r="BA116" s="2" t="e">
        <f t="shared" si="73"/>
        <v>#REF!</v>
      </c>
      <c r="BB116" s="2">
        <f t="shared" si="73"/>
        <v>0</v>
      </c>
      <c r="BC116" s="2">
        <f t="shared" si="73"/>
        <v>0</v>
      </c>
      <c r="BD116" s="2">
        <f t="shared" si="73"/>
        <v>0</v>
      </c>
      <c r="BE116" s="2">
        <f t="shared" si="73"/>
        <v>0</v>
      </c>
      <c r="BF116" s="2">
        <f t="shared" si="73"/>
        <v>0</v>
      </c>
      <c r="BG116" s="2">
        <f t="shared" si="73"/>
        <v>0</v>
      </c>
      <c r="BH116" s="2">
        <f t="shared" si="73"/>
        <v>0</v>
      </c>
      <c r="BI116" s="2">
        <f t="shared" si="73"/>
        <v>0</v>
      </c>
      <c r="BJ116" s="2">
        <f t="shared" si="73"/>
        <v>0</v>
      </c>
      <c r="BK116" s="2">
        <f t="shared" si="73"/>
        <v>0</v>
      </c>
      <c r="BL116" s="2">
        <f t="shared" si="73"/>
        <v>0</v>
      </c>
      <c r="BM116" s="2">
        <f t="shared" si="73"/>
        <v>0</v>
      </c>
      <c r="BN116" s="2">
        <f t="shared" si="73"/>
        <v>0</v>
      </c>
      <c r="BO116" s="2">
        <f t="shared" si="73"/>
        <v>0</v>
      </c>
      <c r="BP116" s="2">
        <f t="shared" si="73"/>
        <v>0</v>
      </c>
      <c r="BQ116" s="2">
        <f t="shared" si="73"/>
        <v>0</v>
      </c>
      <c r="BR116" s="2">
        <f t="shared" si="73"/>
        <v>0</v>
      </c>
      <c r="BS116" s="2">
        <f t="shared" si="73"/>
        <v>0</v>
      </c>
      <c r="BT116" s="2">
        <f t="shared" si="73"/>
        <v>0</v>
      </c>
      <c r="BU116" s="2">
        <f t="shared" si="73"/>
        <v>0</v>
      </c>
      <c r="BV116" s="2">
        <f t="shared" si="73"/>
        <v>0</v>
      </c>
      <c r="BW116" s="2">
        <f t="shared" si="73"/>
        <v>0</v>
      </c>
      <c r="BX116" s="2">
        <f t="shared" si="73"/>
        <v>0</v>
      </c>
      <c r="BY116" s="2" t="e">
        <f t="shared" si="73"/>
        <v>#REF!</v>
      </c>
      <c r="BZ116" s="2">
        <f t="shared" si="73"/>
        <v>0</v>
      </c>
      <c r="CA116" s="2" t="e">
        <f t="shared" ref="CA116:DF116" si="74">CA134</f>
        <v>#REF!</v>
      </c>
      <c r="CB116" s="2" t="e">
        <f t="shared" si="74"/>
        <v>#REF!</v>
      </c>
      <c r="CC116" s="2">
        <f t="shared" si="74"/>
        <v>0</v>
      </c>
      <c r="CD116" s="2">
        <f t="shared" si="74"/>
        <v>0</v>
      </c>
      <c r="CE116" s="2" t="e">
        <f t="shared" si="74"/>
        <v>#REF!</v>
      </c>
      <c r="CF116" s="2" t="e">
        <f t="shared" si="74"/>
        <v>#REF!</v>
      </c>
      <c r="CG116" s="2">
        <f t="shared" si="74"/>
        <v>0</v>
      </c>
      <c r="CH116" s="2" t="e">
        <f t="shared" si="74"/>
        <v>#REF!</v>
      </c>
      <c r="CI116" s="2" t="e">
        <f t="shared" si="74"/>
        <v>#REF!</v>
      </c>
      <c r="CJ116" s="2" t="e">
        <f t="shared" si="74"/>
        <v>#REF!</v>
      </c>
      <c r="CK116" s="2">
        <f t="shared" si="74"/>
        <v>0</v>
      </c>
      <c r="CL116" s="2">
        <f t="shared" si="74"/>
        <v>0</v>
      </c>
      <c r="CM116" s="2">
        <f t="shared" si="74"/>
        <v>0</v>
      </c>
      <c r="CN116" s="2">
        <f t="shared" si="74"/>
        <v>0</v>
      </c>
      <c r="CO116" s="2">
        <f t="shared" si="74"/>
        <v>0</v>
      </c>
      <c r="CP116" s="2">
        <f t="shared" si="74"/>
        <v>0</v>
      </c>
      <c r="CQ116" s="2">
        <f t="shared" si="74"/>
        <v>0</v>
      </c>
      <c r="CR116" s="2">
        <f t="shared" si="74"/>
        <v>0</v>
      </c>
      <c r="CS116" s="2">
        <f t="shared" si="74"/>
        <v>0</v>
      </c>
      <c r="CT116" s="2">
        <f t="shared" si="74"/>
        <v>0</v>
      </c>
      <c r="CU116" s="2">
        <f t="shared" si="74"/>
        <v>0</v>
      </c>
      <c r="CV116" s="2">
        <f t="shared" si="74"/>
        <v>0</v>
      </c>
      <c r="CW116" s="2">
        <f t="shared" si="74"/>
        <v>0</v>
      </c>
      <c r="CX116" s="2">
        <f t="shared" si="74"/>
        <v>0</v>
      </c>
      <c r="CY116" s="2">
        <f t="shared" si="74"/>
        <v>0</v>
      </c>
      <c r="CZ116" s="2">
        <f t="shared" si="74"/>
        <v>0</v>
      </c>
      <c r="DA116" s="2">
        <f t="shared" si="74"/>
        <v>0</v>
      </c>
      <c r="DB116" s="2">
        <f t="shared" si="74"/>
        <v>0</v>
      </c>
      <c r="DC116" s="2">
        <f t="shared" si="74"/>
        <v>0</v>
      </c>
      <c r="DD116" s="2">
        <f t="shared" si="74"/>
        <v>0</v>
      </c>
      <c r="DE116" s="2">
        <f t="shared" si="74"/>
        <v>0</v>
      </c>
      <c r="DF116" s="2">
        <f t="shared" si="74"/>
        <v>0</v>
      </c>
      <c r="DG116" s="3">
        <f t="shared" ref="DG116:EL116" si="75">DG134</f>
        <v>0</v>
      </c>
      <c r="DH116" s="3">
        <f t="shared" si="75"/>
        <v>0</v>
      </c>
      <c r="DI116" s="3">
        <f t="shared" si="75"/>
        <v>0</v>
      </c>
      <c r="DJ116" s="3">
        <f t="shared" si="75"/>
        <v>0</v>
      </c>
      <c r="DK116" s="3">
        <f t="shared" si="75"/>
        <v>0</v>
      </c>
      <c r="DL116" s="3">
        <f t="shared" si="75"/>
        <v>0</v>
      </c>
      <c r="DM116" s="3">
        <f t="shared" si="75"/>
        <v>0</v>
      </c>
      <c r="DN116" s="3">
        <f t="shared" si="75"/>
        <v>0</v>
      </c>
      <c r="DO116" s="3">
        <f t="shared" si="75"/>
        <v>0</v>
      </c>
      <c r="DP116" s="3">
        <f t="shared" si="75"/>
        <v>0</v>
      </c>
      <c r="DQ116" s="3">
        <f t="shared" si="75"/>
        <v>0</v>
      </c>
      <c r="DR116" s="3">
        <f t="shared" si="75"/>
        <v>0</v>
      </c>
      <c r="DS116" s="3">
        <f t="shared" si="75"/>
        <v>0</v>
      </c>
      <c r="DT116" s="3">
        <f t="shared" si="75"/>
        <v>0</v>
      </c>
      <c r="DU116" s="3">
        <f t="shared" si="75"/>
        <v>0</v>
      </c>
      <c r="DV116" s="3">
        <f t="shared" si="75"/>
        <v>0</v>
      </c>
      <c r="DW116" s="3">
        <f t="shared" si="75"/>
        <v>0</v>
      </c>
      <c r="DX116" s="3">
        <f t="shared" si="75"/>
        <v>0</v>
      </c>
      <c r="DY116" s="3">
        <f t="shared" si="75"/>
        <v>0</v>
      </c>
      <c r="DZ116" s="3">
        <f t="shared" si="75"/>
        <v>0</v>
      </c>
      <c r="EA116" s="3">
        <f t="shared" si="75"/>
        <v>0</v>
      </c>
      <c r="EB116" s="3">
        <f t="shared" si="75"/>
        <v>0</v>
      </c>
      <c r="EC116" s="3">
        <f t="shared" si="75"/>
        <v>0</v>
      </c>
      <c r="ED116" s="3">
        <f t="shared" si="75"/>
        <v>0</v>
      </c>
      <c r="EE116" s="3">
        <f t="shared" si="75"/>
        <v>0</v>
      </c>
      <c r="EF116" s="3">
        <f t="shared" si="75"/>
        <v>0</v>
      </c>
      <c r="EG116" s="3">
        <f t="shared" si="75"/>
        <v>0</v>
      </c>
      <c r="EH116" s="3">
        <f t="shared" si="75"/>
        <v>0</v>
      </c>
      <c r="EI116" s="3">
        <f t="shared" si="75"/>
        <v>0</v>
      </c>
      <c r="EJ116" s="3">
        <f t="shared" si="75"/>
        <v>0</v>
      </c>
      <c r="EK116" s="3">
        <f t="shared" si="75"/>
        <v>0</v>
      </c>
      <c r="EL116" s="3">
        <f t="shared" si="75"/>
        <v>0</v>
      </c>
      <c r="EM116" s="3">
        <f t="shared" ref="EM116:FR116" si="76">EM134</f>
        <v>0</v>
      </c>
      <c r="EN116" s="3">
        <f t="shared" si="76"/>
        <v>0</v>
      </c>
      <c r="EO116" s="3">
        <f t="shared" si="76"/>
        <v>0</v>
      </c>
      <c r="EP116" s="3">
        <f t="shared" si="76"/>
        <v>0</v>
      </c>
      <c r="EQ116" s="3">
        <f t="shared" si="76"/>
        <v>0</v>
      </c>
      <c r="ER116" s="3">
        <f t="shared" si="76"/>
        <v>0</v>
      </c>
      <c r="ES116" s="3">
        <f t="shared" si="76"/>
        <v>0</v>
      </c>
      <c r="ET116" s="3">
        <f t="shared" si="76"/>
        <v>0</v>
      </c>
      <c r="EU116" s="3">
        <f t="shared" si="76"/>
        <v>0</v>
      </c>
      <c r="EV116" s="3">
        <f t="shared" si="76"/>
        <v>0</v>
      </c>
      <c r="EW116" s="3">
        <f t="shared" si="76"/>
        <v>0</v>
      </c>
      <c r="EX116" s="3">
        <f t="shared" si="76"/>
        <v>0</v>
      </c>
      <c r="EY116" s="3">
        <f t="shared" si="76"/>
        <v>0</v>
      </c>
      <c r="EZ116" s="3">
        <f t="shared" si="76"/>
        <v>0</v>
      </c>
      <c r="FA116" s="3">
        <f t="shared" si="76"/>
        <v>0</v>
      </c>
      <c r="FB116" s="3">
        <f t="shared" si="76"/>
        <v>0</v>
      </c>
      <c r="FC116" s="3">
        <f t="shared" si="76"/>
        <v>0</v>
      </c>
      <c r="FD116" s="3">
        <f t="shared" si="76"/>
        <v>0</v>
      </c>
      <c r="FE116" s="3">
        <f t="shared" si="76"/>
        <v>0</v>
      </c>
      <c r="FF116" s="3">
        <f t="shared" si="76"/>
        <v>0</v>
      </c>
      <c r="FG116" s="3">
        <f t="shared" si="76"/>
        <v>0</v>
      </c>
      <c r="FH116" s="3">
        <f t="shared" si="76"/>
        <v>0</v>
      </c>
      <c r="FI116" s="3">
        <f t="shared" si="76"/>
        <v>0</v>
      </c>
      <c r="FJ116" s="3">
        <f t="shared" si="76"/>
        <v>0</v>
      </c>
      <c r="FK116" s="3">
        <f t="shared" si="76"/>
        <v>0</v>
      </c>
      <c r="FL116" s="3">
        <f t="shared" si="76"/>
        <v>0</v>
      </c>
      <c r="FM116" s="3">
        <f t="shared" si="76"/>
        <v>0</v>
      </c>
      <c r="FN116" s="3">
        <f t="shared" si="76"/>
        <v>0</v>
      </c>
      <c r="FO116" s="3">
        <f t="shared" si="76"/>
        <v>0</v>
      </c>
      <c r="FP116" s="3">
        <f t="shared" si="76"/>
        <v>0</v>
      </c>
      <c r="FQ116" s="3">
        <f t="shared" si="76"/>
        <v>0</v>
      </c>
      <c r="FR116" s="3">
        <f t="shared" si="76"/>
        <v>0</v>
      </c>
      <c r="FS116" s="3">
        <f t="shared" ref="FS116:GX116" si="77">FS134</f>
        <v>0</v>
      </c>
      <c r="FT116" s="3">
        <f t="shared" si="77"/>
        <v>0</v>
      </c>
      <c r="FU116" s="3">
        <f t="shared" si="77"/>
        <v>0</v>
      </c>
      <c r="FV116" s="3">
        <f t="shared" si="77"/>
        <v>0</v>
      </c>
      <c r="FW116" s="3">
        <f t="shared" si="77"/>
        <v>0</v>
      </c>
      <c r="FX116" s="3">
        <f t="shared" si="77"/>
        <v>0</v>
      </c>
      <c r="FY116" s="3">
        <f t="shared" si="77"/>
        <v>0</v>
      </c>
      <c r="FZ116" s="3">
        <f t="shared" si="77"/>
        <v>0</v>
      </c>
      <c r="GA116" s="3">
        <f t="shared" si="77"/>
        <v>0</v>
      </c>
      <c r="GB116" s="3">
        <f t="shared" si="77"/>
        <v>0</v>
      </c>
      <c r="GC116" s="3">
        <f t="shared" si="77"/>
        <v>0</v>
      </c>
      <c r="GD116" s="3">
        <f t="shared" si="77"/>
        <v>0</v>
      </c>
      <c r="GE116" s="3">
        <f t="shared" si="77"/>
        <v>0</v>
      </c>
      <c r="GF116" s="3">
        <f t="shared" si="77"/>
        <v>0</v>
      </c>
      <c r="GG116" s="3">
        <f t="shared" si="77"/>
        <v>0</v>
      </c>
      <c r="GH116" s="3">
        <f t="shared" si="77"/>
        <v>0</v>
      </c>
      <c r="GI116" s="3">
        <f t="shared" si="77"/>
        <v>0</v>
      </c>
      <c r="GJ116" s="3">
        <f t="shared" si="77"/>
        <v>0</v>
      </c>
      <c r="GK116" s="3">
        <f t="shared" si="77"/>
        <v>0</v>
      </c>
      <c r="GL116" s="3">
        <f t="shared" si="77"/>
        <v>0</v>
      </c>
      <c r="GM116" s="3">
        <f t="shared" si="77"/>
        <v>0</v>
      </c>
      <c r="GN116" s="3">
        <f t="shared" si="77"/>
        <v>0</v>
      </c>
      <c r="GO116" s="3">
        <f t="shared" si="77"/>
        <v>0</v>
      </c>
      <c r="GP116" s="3">
        <f t="shared" si="77"/>
        <v>0</v>
      </c>
      <c r="GQ116" s="3">
        <f t="shared" si="77"/>
        <v>0</v>
      </c>
      <c r="GR116" s="3">
        <f t="shared" si="77"/>
        <v>0</v>
      </c>
      <c r="GS116" s="3">
        <f t="shared" si="77"/>
        <v>0</v>
      </c>
      <c r="GT116" s="3">
        <f t="shared" si="77"/>
        <v>0</v>
      </c>
      <c r="GU116" s="3">
        <f t="shared" si="77"/>
        <v>0</v>
      </c>
      <c r="GV116" s="3">
        <f t="shared" si="77"/>
        <v>0</v>
      </c>
      <c r="GW116" s="3">
        <f t="shared" si="77"/>
        <v>0</v>
      </c>
      <c r="GX116" s="3">
        <f t="shared" si="77"/>
        <v>0</v>
      </c>
      <c r="IF116">
        <v>-1</v>
      </c>
    </row>
    <row r="117" spans="1:245" x14ac:dyDescent="0.2">
      <c r="IF117">
        <v>-1</v>
      </c>
    </row>
    <row r="118" spans="1:245" x14ac:dyDescent="0.2">
      <c r="A118">
        <v>17</v>
      </c>
      <c r="B118">
        <v>1</v>
      </c>
      <c r="C118">
        <f>ROW(SmtRes!A77)</f>
        <v>77</v>
      </c>
      <c r="D118">
        <f>ROW(EtalonRes!A80)</f>
        <v>80</v>
      </c>
      <c r="E118" t="s">
        <v>161</v>
      </c>
      <c r="F118" t="s">
        <v>21</v>
      </c>
      <c r="G118" t="s">
        <v>22</v>
      </c>
      <c r="H118" t="s">
        <v>23</v>
      </c>
      <c r="I118">
        <f>'1.Лок.смета.и.Акт'!E288</f>
        <v>33</v>
      </c>
      <c r="J118">
        <v>0</v>
      </c>
      <c r="K118">
        <v>33</v>
      </c>
      <c r="O118">
        <f t="shared" ref="O118:O132" si="78">ROUND(CP118,2)</f>
        <v>44277.41</v>
      </c>
      <c r="P118">
        <f t="shared" ref="P118:P132" si="79">ROUND(CQ118*I118,2)</f>
        <v>610.28</v>
      </c>
      <c r="Q118">
        <f t="shared" ref="Q118:Q132" si="80">ROUND(CR118*I118,2)</f>
        <v>3041.18</v>
      </c>
      <c r="R118">
        <f t="shared" ref="R118:R132" si="81">ROUND(CS118*I118,2)</f>
        <v>694.18</v>
      </c>
      <c r="S118">
        <f t="shared" ref="S118:S132" si="82">ROUND(CT118*I118,2)</f>
        <v>40625.949999999997</v>
      </c>
      <c r="T118">
        <f t="shared" ref="T118:T132" si="83">ROUND(CU118*I118,2)</f>
        <v>0</v>
      </c>
      <c r="U118">
        <f t="shared" ref="U118:U132" si="84">ROUND(CV118*I118,7)</f>
        <v>126.4725</v>
      </c>
      <c r="V118">
        <f t="shared" ref="V118:V132" si="85">ROUND(CW118*I118,7)</f>
        <v>1.7324999999999999</v>
      </c>
      <c r="W118">
        <f t="shared" ref="W118:W132" si="86">ROUND(CX118*I118,2)</f>
        <v>0</v>
      </c>
      <c r="X118">
        <f t="shared" ref="X118:X132" si="87">ROUND(CY118,2)</f>
        <v>49997.36</v>
      </c>
      <c r="Y118">
        <f t="shared" ref="Y118:Y132" si="88">ROUND(CZ118,2)</f>
        <v>29750.49</v>
      </c>
      <c r="AA118">
        <v>74674256</v>
      </c>
      <c r="AB118">
        <f t="shared" ref="AB118:AB132" si="89">ROUND((AC118+AD118+AF118),2)</f>
        <v>45.85</v>
      </c>
      <c r="AC118">
        <f t="shared" ref="AC118:AC132" si="90">ROUND((ES118),2)</f>
        <v>2.0299999999999998</v>
      </c>
      <c r="AD118">
        <f>ROUND(((((ET118*ROUND(1.05,7)))-((EU118*ROUND(1.05,7))))+AE118),2)</f>
        <v>6.95</v>
      </c>
      <c r="AE118">
        <f>ROUND(((EU118*ROUND(1.05,7))),2)</f>
        <v>0.63</v>
      </c>
      <c r="AF118">
        <f>ROUND(((EV118*ROUND(1.05,7))),2)</f>
        <v>36.869999999999997</v>
      </c>
      <c r="AG118">
        <f t="shared" ref="AG118:AG132" si="91">ROUND((AP118),2)</f>
        <v>0</v>
      </c>
      <c r="AH118">
        <f>((EW118*ROUND(1.05,7)))</f>
        <v>3.8325</v>
      </c>
      <c r="AI118">
        <f>((EX118*ROUND(1.05,7)))</f>
        <v>5.2500000000000005E-2</v>
      </c>
      <c r="AJ118">
        <f t="shared" ref="AJ118:AJ132" si="92">(AS118)</f>
        <v>0</v>
      </c>
      <c r="AK118">
        <f>AL118+AM118+AO118</f>
        <v>43.76</v>
      </c>
      <c r="AL118" s="68">
        <f>'1.Лок.смета.и.Акт'!F292</f>
        <v>2.0299999999999998</v>
      </c>
      <c r="AM118" s="68">
        <f>'1.Лок.смета.и.Акт'!F290</f>
        <v>6.62</v>
      </c>
      <c r="AN118" s="68">
        <f>'1.Лок.смета.и.Акт'!F291</f>
        <v>0.6</v>
      </c>
      <c r="AO118" s="68">
        <f>'1.Лок.смета.и.Акт'!F289</f>
        <v>35.11</v>
      </c>
      <c r="AP118">
        <v>0</v>
      </c>
      <c r="AQ118">
        <f>'1.Лок.смета.и.Акт'!E295</f>
        <v>3.65</v>
      </c>
      <c r="AR118">
        <v>0.05</v>
      </c>
      <c r="AS118">
        <v>0</v>
      </c>
      <c r="AT118">
        <v>121</v>
      </c>
      <c r="AU118">
        <v>72</v>
      </c>
      <c r="AV118">
        <v>1</v>
      </c>
      <c r="AW118">
        <v>1</v>
      </c>
      <c r="AZ118">
        <v>1</v>
      </c>
      <c r="BA118">
        <f>'1.Лок.смета.и.Акт'!J289</f>
        <v>33.39</v>
      </c>
      <c r="BB118">
        <f>'1.Лок.смета.и.Акт'!J290</f>
        <v>13.26</v>
      </c>
      <c r="BC118">
        <f>'1.Лок.смета.и.Акт'!J292</f>
        <v>9.11</v>
      </c>
      <c r="BD118" t="s">
        <v>6</v>
      </c>
      <c r="BE118" t="s">
        <v>6</v>
      </c>
      <c r="BF118" t="s">
        <v>6</v>
      </c>
      <c r="BG118" t="s">
        <v>6</v>
      </c>
      <c r="BH118">
        <v>0</v>
      </c>
      <c r="BI118">
        <v>1</v>
      </c>
      <c r="BJ118" t="s">
        <v>24</v>
      </c>
      <c r="BM118">
        <v>20001</v>
      </c>
      <c r="BN118">
        <v>0</v>
      </c>
      <c r="BO118" t="s">
        <v>6</v>
      </c>
      <c r="BP118">
        <v>0</v>
      </c>
      <c r="BQ118">
        <v>22</v>
      </c>
      <c r="BR118">
        <v>0</v>
      </c>
      <c r="BS118">
        <f>'1.Лок.смета.и.Акт'!J291</f>
        <v>33.39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6</v>
      </c>
      <c r="BZ118">
        <v>121</v>
      </c>
      <c r="CA118">
        <v>72</v>
      </c>
      <c r="CB118" t="s">
        <v>6</v>
      </c>
      <c r="CE118">
        <v>0</v>
      </c>
      <c r="CF118">
        <v>0</v>
      </c>
      <c r="CG118">
        <v>0</v>
      </c>
      <c r="CM118">
        <v>0</v>
      </c>
      <c r="CN118" t="s">
        <v>25</v>
      </c>
      <c r="CO118">
        <v>0</v>
      </c>
      <c r="CP118">
        <f t="shared" ref="CP118:CP132" si="93">(P118+Q118+S118)</f>
        <v>44277.409999999996</v>
      </c>
      <c r="CQ118">
        <f>AC118*BC118</f>
        <v>18.493299999999998</v>
      </c>
      <c r="CR118">
        <f>AD118*BB118</f>
        <v>92.156999999999996</v>
      </c>
      <c r="CS118">
        <f t="shared" ref="CS118:CS132" si="94">AE118*BS118</f>
        <v>21.035700000000002</v>
      </c>
      <c r="CT118">
        <f t="shared" ref="CT118:CT132" si="95">AF118*BA118</f>
        <v>1231.0892999999999</v>
      </c>
      <c r="CU118">
        <f t="shared" ref="CU118:CU132" si="96">AG118</f>
        <v>0</v>
      </c>
      <c r="CV118">
        <f t="shared" ref="CV118:CV132" si="97">AH118</f>
        <v>3.8325</v>
      </c>
      <c r="CW118">
        <f t="shared" ref="CW118:CW132" si="98">AI118</f>
        <v>5.2500000000000005E-2</v>
      </c>
      <c r="CX118">
        <f t="shared" ref="CX118:CX132" si="99">AJ118</f>
        <v>0</v>
      </c>
      <c r="CY118">
        <f t="shared" ref="CY118:CY132" si="100">(((S118+R118)*AT118)/100)</f>
        <v>49997.357299999996</v>
      </c>
      <c r="CZ118">
        <f t="shared" ref="CZ118:CZ132" si="101">(((S118+R118)*AU118)/100)</f>
        <v>29750.493599999998</v>
      </c>
      <c r="DB118">
        <v>6</v>
      </c>
      <c r="DC118" t="s">
        <v>6</v>
      </c>
      <c r="DD118" t="s">
        <v>6</v>
      </c>
      <c r="DE118" t="s">
        <v>26</v>
      </c>
      <c r="DF118" t="s">
        <v>26</v>
      </c>
      <c r="DG118" t="s">
        <v>26</v>
      </c>
      <c r="DH118" t="s">
        <v>6</v>
      </c>
      <c r="DI118" t="s">
        <v>26</v>
      </c>
      <c r="DJ118" t="s">
        <v>26</v>
      </c>
      <c r="DK118" t="s">
        <v>6</v>
      </c>
      <c r="DL118" t="s">
        <v>6</v>
      </c>
      <c r="DM118" t="s">
        <v>6</v>
      </c>
      <c r="DN118">
        <v>0</v>
      </c>
      <c r="DO118">
        <v>0</v>
      </c>
      <c r="DP118">
        <v>1</v>
      </c>
      <c r="DQ118">
        <v>1</v>
      </c>
      <c r="DU118">
        <v>1013</v>
      </c>
      <c r="DV118" t="s">
        <v>23</v>
      </c>
      <c r="DW118" t="str">
        <f>'1.Лок.смета.и.Акт'!D288</f>
        <v>ШТ</v>
      </c>
      <c r="DX118">
        <v>1</v>
      </c>
      <c r="DZ118" t="s">
        <v>6</v>
      </c>
      <c r="EA118" t="s">
        <v>6</v>
      </c>
      <c r="EB118" t="s">
        <v>6</v>
      </c>
      <c r="EC118" t="s">
        <v>6</v>
      </c>
      <c r="EE118">
        <v>61529847</v>
      </c>
      <c r="EF118">
        <v>22</v>
      </c>
      <c r="EG118" t="s">
        <v>27</v>
      </c>
      <c r="EH118">
        <v>16</v>
      </c>
      <c r="EI118" t="s">
        <v>28</v>
      </c>
      <c r="EJ118">
        <v>1</v>
      </c>
      <c r="EK118">
        <v>20001</v>
      </c>
      <c r="EL118" t="s">
        <v>29</v>
      </c>
      <c r="EM118" t="s">
        <v>30</v>
      </c>
      <c r="EO118" t="s">
        <v>31</v>
      </c>
      <c r="EQ118">
        <v>0</v>
      </c>
      <c r="ER118">
        <f>ES118+ET118+EV118</f>
        <v>43.76</v>
      </c>
      <c r="ES118" s="68">
        <f>'1.Лок.смета.и.Акт'!F292</f>
        <v>2.0299999999999998</v>
      </c>
      <c r="ET118" s="68">
        <f>'1.Лок.смета.и.Акт'!F290</f>
        <v>6.62</v>
      </c>
      <c r="EU118" s="68">
        <f>'1.Лок.смета.и.Акт'!F291</f>
        <v>0.6</v>
      </c>
      <c r="EV118" s="68">
        <f>'1.Лок.смета.и.Акт'!F289</f>
        <v>35.11</v>
      </c>
      <c r="EW118">
        <f>'1.Лок.смета.и.Акт'!E295</f>
        <v>3.65</v>
      </c>
      <c r="EX118">
        <v>0.05</v>
      </c>
      <c r="EY118">
        <v>0</v>
      </c>
      <c r="FQ118">
        <v>0</v>
      </c>
      <c r="FR118">
        <f t="shared" ref="FR118:FR132" si="102">ROUND(IF(BI118=3,GM118,0),2)</f>
        <v>0</v>
      </c>
      <c r="FS118">
        <v>0</v>
      </c>
      <c r="FX118">
        <v>121</v>
      </c>
      <c r="FY118">
        <v>72</v>
      </c>
      <c r="GA118" t="s">
        <v>6</v>
      </c>
      <c r="GD118">
        <v>1</v>
      </c>
      <c r="GF118">
        <v>-2090890730</v>
      </c>
      <c r="GG118">
        <v>2</v>
      </c>
      <c r="GH118">
        <v>1</v>
      </c>
      <c r="GI118">
        <v>4</v>
      </c>
      <c r="GJ118">
        <v>0</v>
      </c>
      <c r="GK118">
        <v>0</v>
      </c>
      <c r="GL118">
        <f t="shared" ref="GL118:GL132" si="103">ROUND(IF(AND(BH118=3,BI118=3,FS118&lt;&gt;0),P118,0),2)</f>
        <v>0</v>
      </c>
      <c r="GM118">
        <f t="shared" ref="GM118:GM132" si="104">ROUND(O118+X118+Y118,2)+GX118</f>
        <v>124025.26</v>
      </c>
      <c r="GN118">
        <f t="shared" ref="GN118:GN132" si="105">IF(OR(BI118=0,BI118=1),GM118-GX118,0)</f>
        <v>124025.26</v>
      </c>
      <c r="GO118">
        <f t="shared" ref="GO118:GO132" si="106">IF(BI118=2,GM118-GX118,0)</f>
        <v>0</v>
      </c>
      <c r="GP118">
        <f t="shared" ref="GP118:GP132" si="107">IF(BI118=4,GM118-GX118,0)</f>
        <v>0</v>
      </c>
      <c r="GR118">
        <v>0</v>
      </c>
      <c r="GS118">
        <v>3</v>
      </c>
      <c r="GT118">
        <v>0</v>
      </c>
      <c r="GU118" t="s">
        <v>6</v>
      </c>
      <c r="GV118">
        <f t="shared" ref="GV118:GV132" si="108">ROUND((GT118),2)</f>
        <v>0</v>
      </c>
      <c r="GW118">
        <v>1</v>
      </c>
      <c r="GX118">
        <f t="shared" ref="GX118:GX132" si="109">ROUND(HC118*I118,2)</f>
        <v>0</v>
      </c>
      <c r="HA118">
        <v>0</v>
      </c>
      <c r="HB118">
        <v>0</v>
      </c>
      <c r="HC118">
        <f t="shared" ref="HC118:HC132" si="110">GV118*GW118</f>
        <v>0</v>
      </c>
      <c r="HE118" t="s">
        <v>6</v>
      </c>
      <c r="HF118" t="s">
        <v>6</v>
      </c>
      <c r="HM118" t="s">
        <v>6</v>
      </c>
      <c r="HN118" t="s">
        <v>32</v>
      </c>
      <c r="HO118" t="s">
        <v>33</v>
      </c>
      <c r="HP118" t="s">
        <v>28</v>
      </c>
      <c r="HQ118" t="s">
        <v>28</v>
      </c>
      <c r="IF118">
        <v>-1</v>
      </c>
      <c r="IK118">
        <v>0</v>
      </c>
    </row>
    <row r="119" spans="1:245" x14ac:dyDescent="0.2">
      <c r="A119">
        <v>18</v>
      </c>
      <c r="B119">
        <v>1</v>
      </c>
      <c r="C119">
        <v>77</v>
      </c>
      <c r="E119" t="s">
        <v>162</v>
      </c>
      <c r="F119" t="str">
        <f>'1.Лок.смета.и.Акт'!B296</f>
        <v>Прайс</v>
      </c>
      <c r="G119" t="s">
        <v>36</v>
      </c>
      <c r="H119" t="s">
        <v>37</v>
      </c>
      <c r="I119" t="e">
        <f>I118*J119</f>
        <v>#REF!</v>
      </c>
      <c r="J119" s="174" t="e">
        <f>#REF!</f>
        <v>#REF!</v>
      </c>
      <c r="K119">
        <v>1</v>
      </c>
      <c r="O119" t="e">
        <f t="shared" si="78"/>
        <v>#REF!</v>
      </c>
      <c r="P119" t="e">
        <f t="shared" si="79"/>
        <v>#REF!</v>
      </c>
      <c r="Q119" t="e">
        <f t="shared" si="80"/>
        <v>#REF!</v>
      </c>
      <c r="R119" t="e">
        <f t="shared" si="81"/>
        <v>#REF!</v>
      </c>
      <c r="S119" t="e">
        <f t="shared" si="82"/>
        <v>#REF!</v>
      </c>
      <c r="T119" t="e">
        <f t="shared" si="83"/>
        <v>#REF!</v>
      </c>
      <c r="U119" t="e">
        <f t="shared" si="84"/>
        <v>#REF!</v>
      </c>
      <c r="V119" t="e">
        <f t="shared" si="85"/>
        <v>#REF!</v>
      </c>
      <c r="W119" t="e">
        <f t="shared" si="86"/>
        <v>#REF!</v>
      </c>
      <c r="X119" t="e">
        <f t="shared" si="87"/>
        <v>#REF!</v>
      </c>
      <c r="Y119" t="e">
        <f t="shared" si="88"/>
        <v>#REF!</v>
      </c>
      <c r="AA119">
        <v>74674256</v>
      </c>
      <c r="AB119">
        <f t="shared" si="89"/>
        <v>3477.9</v>
      </c>
      <c r="AC119">
        <f t="shared" si="90"/>
        <v>3477.9</v>
      </c>
      <c r="AD119">
        <f>ROUND((((ET119)-(EU119))+AE119),2)</f>
        <v>0</v>
      </c>
      <c r="AE119">
        <f>ROUND((EU119),2)</f>
        <v>0</v>
      </c>
      <c r="AF119">
        <f>ROUND((EV119),2)</f>
        <v>0</v>
      </c>
      <c r="AG119">
        <f t="shared" si="91"/>
        <v>0</v>
      </c>
      <c r="AH119">
        <f>(EW119)</f>
        <v>0</v>
      </c>
      <c r="AI119">
        <f>(EX119)</f>
        <v>0</v>
      </c>
      <c r="AJ119">
        <f t="shared" si="92"/>
        <v>0</v>
      </c>
      <c r="AK119">
        <v>3477.8999999999996</v>
      </c>
      <c r="AL119" s="68">
        <f>'1.Лок.смета.и.Акт'!F296</f>
        <v>3477.8999999999996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f>'1.Лок.смета.и.Акт'!J296</f>
        <v>6.13</v>
      </c>
      <c r="BD119" t="s">
        <v>6</v>
      </c>
      <c r="BE119" t="s">
        <v>6</v>
      </c>
      <c r="BF119" t="s">
        <v>6</v>
      </c>
      <c r="BG119" t="s">
        <v>6</v>
      </c>
      <c r="BH119">
        <v>3</v>
      </c>
      <c r="BI119">
        <v>3</v>
      </c>
      <c r="BJ119" t="s">
        <v>38</v>
      </c>
      <c r="BM119">
        <v>600001</v>
      </c>
      <c r="BN119">
        <v>0</v>
      </c>
      <c r="BO119" t="s">
        <v>6</v>
      </c>
      <c r="BP119">
        <v>0</v>
      </c>
      <c r="BQ119">
        <v>5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6</v>
      </c>
      <c r="BZ119">
        <v>0</v>
      </c>
      <c r="CA119">
        <v>0</v>
      </c>
      <c r="CB119" t="s">
        <v>6</v>
      </c>
      <c r="CE119">
        <v>0</v>
      </c>
      <c r="CF119">
        <v>0</v>
      </c>
      <c r="CG119">
        <v>0</v>
      </c>
      <c r="CM119">
        <v>0</v>
      </c>
      <c r="CN119" t="s">
        <v>6</v>
      </c>
      <c r="CO119">
        <v>0</v>
      </c>
      <c r="CP119" t="e">
        <f t="shared" si="93"/>
        <v>#REF!</v>
      </c>
      <c r="CQ119">
        <f>AC119</f>
        <v>3477.9</v>
      </c>
      <c r="CR119">
        <f>AD119</f>
        <v>0</v>
      </c>
      <c r="CS119">
        <f t="shared" si="94"/>
        <v>0</v>
      </c>
      <c r="CT119">
        <f t="shared" si="95"/>
        <v>0</v>
      </c>
      <c r="CU119">
        <f t="shared" si="96"/>
        <v>0</v>
      </c>
      <c r="CV119">
        <f t="shared" si="97"/>
        <v>0</v>
      </c>
      <c r="CW119">
        <f t="shared" si="98"/>
        <v>0</v>
      </c>
      <c r="CX119">
        <f t="shared" si="99"/>
        <v>0</v>
      </c>
      <c r="CY119" t="e">
        <f t="shared" si="100"/>
        <v>#REF!</v>
      </c>
      <c r="CZ119" t="e">
        <f t="shared" si="101"/>
        <v>#REF!</v>
      </c>
      <c r="DC119" t="s">
        <v>6</v>
      </c>
      <c r="DD119" t="s">
        <v>6</v>
      </c>
      <c r="DE119" t="s">
        <v>6</v>
      </c>
      <c r="DF119" t="s">
        <v>6</v>
      </c>
      <c r="DG119" t="s">
        <v>6</v>
      </c>
      <c r="DH119" t="s">
        <v>6</v>
      </c>
      <c r="DI119" t="s">
        <v>6</v>
      </c>
      <c r="DJ119" t="s">
        <v>6</v>
      </c>
      <c r="DK119" t="s">
        <v>6</v>
      </c>
      <c r="DL119" t="s">
        <v>6</v>
      </c>
      <c r="DM119" t="s">
        <v>6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37</v>
      </c>
      <c r="DW119" t="str">
        <f>'1.Лок.смета.и.Акт'!D296</f>
        <v>КОМПЛ</v>
      </c>
      <c r="DX119">
        <v>1</v>
      </c>
      <c r="DZ119" t="s">
        <v>6</v>
      </c>
      <c r="EA119" t="s">
        <v>6</v>
      </c>
      <c r="EB119" t="s">
        <v>6</v>
      </c>
      <c r="EC119" t="s">
        <v>6</v>
      </c>
      <c r="EE119">
        <v>61530071</v>
      </c>
      <c r="EF119">
        <v>5</v>
      </c>
      <c r="EG119" t="s">
        <v>39</v>
      </c>
      <c r="EH119">
        <v>0</v>
      </c>
      <c r="EI119" t="s">
        <v>6</v>
      </c>
      <c r="EJ119">
        <v>3</v>
      </c>
      <c r="EK119">
        <v>600001</v>
      </c>
      <c r="EL119" t="s">
        <v>40</v>
      </c>
      <c r="EM119" t="s">
        <v>41</v>
      </c>
      <c r="EO119" t="s">
        <v>6</v>
      </c>
      <c r="EQ119">
        <v>0</v>
      </c>
      <c r="ER119">
        <v>3333.33</v>
      </c>
      <c r="ES119" s="68">
        <f>'1.Лок.смета.и.Акт'!F296</f>
        <v>3477.8999999999996</v>
      </c>
      <c r="ET119">
        <v>0</v>
      </c>
      <c r="EU119">
        <v>0</v>
      </c>
      <c r="EV119">
        <v>0</v>
      </c>
      <c r="EW119">
        <v>0</v>
      </c>
      <c r="EX119">
        <v>0</v>
      </c>
      <c r="EZ119">
        <v>5</v>
      </c>
      <c r="FC119">
        <v>0</v>
      </c>
      <c r="FD119">
        <v>18</v>
      </c>
      <c r="FF119">
        <v>3333.33</v>
      </c>
      <c r="FQ119">
        <v>0</v>
      </c>
      <c r="FR119" t="e">
        <f t="shared" si="102"/>
        <v>#REF!</v>
      </c>
      <c r="FS119">
        <v>0</v>
      </c>
      <c r="FX119">
        <v>0</v>
      </c>
      <c r="FY119">
        <v>0</v>
      </c>
      <c r="GA119" t="s">
        <v>42</v>
      </c>
      <c r="GD119">
        <v>1</v>
      </c>
      <c r="GF119">
        <v>727840647</v>
      </c>
      <c r="GG119">
        <v>2</v>
      </c>
      <c r="GH119">
        <v>3</v>
      </c>
      <c r="GI119">
        <v>4</v>
      </c>
      <c r="GJ119">
        <v>0</v>
      </c>
      <c r="GK119">
        <v>0</v>
      </c>
      <c r="GL119">
        <f t="shared" si="103"/>
        <v>0</v>
      </c>
      <c r="GM119" t="e">
        <f t="shared" si="104"/>
        <v>#REF!</v>
      </c>
      <c r="GN119">
        <f t="shared" si="105"/>
        <v>0</v>
      </c>
      <c r="GO119">
        <f t="shared" si="106"/>
        <v>0</v>
      </c>
      <c r="GP119">
        <f t="shared" si="107"/>
        <v>0</v>
      </c>
      <c r="GR119">
        <v>1</v>
      </c>
      <c r="GS119">
        <v>1</v>
      </c>
      <c r="GT119">
        <v>0</v>
      </c>
      <c r="GU119" t="s">
        <v>6</v>
      </c>
      <c r="GV119">
        <f t="shared" si="108"/>
        <v>0</v>
      </c>
      <c r="GW119">
        <v>1</v>
      </c>
      <c r="GX119" t="e">
        <f t="shared" si="109"/>
        <v>#REF!</v>
      </c>
      <c r="HA119">
        <v>0</v>
      </c>
      <c r="HB119">
        <v>0</v>
      </c>
      <c r="HC119">
        <f t="shared" si="110"/>
        <v>0</v>
      </c>
      <c r="HE119" t="s">
        <v>43</v>
      </c>
      <c r="HF119" t="s">
        <v>44</v>
      </c>
      <c r="HH119" t="e">
        <f>ROUND(AC119*I119,2)</f>
        <v>#REF!</v>
      </c>
      <c r="HM119" t="s">
        <v>6</v>
      </c>
      <c r="HN119" t="s">
        <v>6</v>
      </c>
      <c r="HO119" t="s">
        <v>6</v>
      </c>
      <c r="HP119" t="s">
        <v>6</v>
      </c>
      <c r="HQ119" t="s">
        <v>6</v>
      </c>
      <c r="IF119">
        <v>-1</v>
      </c>
      <c r="IK119">
        <v>0</v>
      </c>
    </row>
    <row r="120" spans="1:245" x14ac:dyDescent="0.2">
      <c r="A120">
        <v>17</v>
      </c>
      <c r="B120">
        <v>1</v>
      </c>
      <c r="C120">
        <f>ROW(SmtRes!A85)</f>
        <v>85</v>
      </c>
      <c r="D120">
        <f>ROW(EtalonRes!A87)</f>
        <v>87</v>
      </c>
      <c r="E120" t="s">
        <v>163</v>
      </c>
      <c r="F120" t="s">
        <v>21</v>
      </c>
      <c r="G120" t="s">
        <v>22</v>
      </c>
      <c r="H120" t="s">
        <v>23</v>
      </c>
      <c r="I120">
        <f>'1.Лок.смета.и.Акт'!E301</f>
        <v>21</v>
      </c>
      <c r="J120">
        <v>0</v>
      </c>
      <c r="K120">
        <v>21</v>
      </c>
      <c r="O120">
        <f t="shared" si="78"/>
        <v>28176.54</v>
      </c>
      <c r="P120">
        <f t="shared" si="79"/>
        <v>388.36</v>
      </c>
      <c r="Q120">
        <f t="shared" si="80"/>
        <v>1935.3</v>
      </c>
      <c r="R120">
        <f t="shared" si="81"/>
        <v>441.75</v>
      </c>
      <c r="S120">
        <f t="shared" si="82"/>
        <v>25852.880000000001</v>
      </c>
      <c r="T120">
        <f t="shared" si="83"/>
        <v>0</v>
      </c>
      <c r="U120">
        <f t="shared" si="84"/>
        <v>80.482500000000002</v>
      </c>
      <c r="V120">
        <f t="shared" si="85"/>
        <v>1.1025</v>
      </c>
      <c r="W120">
        <f t="shared" si="86"/>
        <v>0</v>
      </c>
      <c r="X120">
        <f t="shared" si="87"/>
        <v>31816.5</v>
      </c>
      <c r="Y120">
        <f t="shared" si="88"/>
        <v>18932.13</v>
      </c>
      <c r="AA120">
        <v>74674256</v>
      </c>
      <c r="AB120">
        <f t="shared" si="89"/>
        <v>45.85</v>
      </c>
      <c r="AC120">
        <f t="shared" si="90"/>
        <v>2.0299999999999998</v>
      </c>
      <c r="AD120">
        <f>ROUND(((((ET120*ROUND(1.05,7)))-((EU120*ROUND(1.05,7))))+AE120),2)</f>
        <v>6.95</v>
      </c>
      <c r="AE120">
        <f>ROUND(((EU120*ROUND(1.05,7))),2)</f>
        <v>0.63</v>
      </c>
      <c r="AF120">
        <f>ROUND(((EV120*ROUND(1.05,7))),2)</f>
        <v>36.869999999999997</v>
      </c>
      <c r="AG120">
        <f t="shared" si="91"/>
        <v>0</v>
      </c>
      <c r="AH120">
        <f>((EW120*ROUND(1.05,7)))</f>
        <v>3.8325</v>
      </c>
      <c r="AI120">
        <f>((EX120*ROUND(1.05,7)))</f>
        <v>5.2500000000000005E-2</v>
      </c>
      <c r="AJ120">
        <f t="shared" si="92"/>
        <v>0</v>
      </c>
      <c r="AK120">
        <f>AL120+AM120+AO120</f>
        <v>43.76</v>
      </c>
      <c r="AL120" s="68">
        <f>'1.Лок.смета.и.Акт'!F305</f>
        <v>2.0299999999999998</v>
      </c>
      <c r="AM120" s="68">
        <f>'1.Лок.смета.и.Акт'!F303</f>
        <v>6.62</v>
      </c>
      <c r="AN120" s="68">
        <f>'1.Лок.смета.и.Акт'!F304</f>
        <v>0.6</v>
      </c>
      <c r="AO120" s="68">
        <f>'1.Лок.смета.и.Акт'!F302</f>
        <v>35.11</v>
      </c>
      <c r="AP120">
        <v>0</v>
      </c>
      <c r="AQ120">
        <f>'1.Лок.смета.и.Акт'!E308</f>
        <v>3.65</v>
      </c>
      <c r="AR120">
        <v>0.05</v>
      </c>
      <c r="AS120">
        <v>0</v>
      </c>
      <c r="AT120">
        <v>121</v>
      </c>
      <c r="AU120">
        <v>72</v>
      </c>
      <c r="AV120">
        <v>1</v>
      </c>
      <c r="AW120">
        <v>1</v>
      </c>
      <c r="AZ120">
        <v>1</v>
      </c>
      <c r="BA120">
        <f>'1.Лок.смета.и.Акт'!J302</f>
        <v>33.39</v>
      </c>
      <c r="BB120">
        <f>'1.Лок.смета.и.Акт'!J303</f>
        <v>13.26</v>
      </c>
      <c r="BC120">
        <f>'1.Лок.смета.и.Акт'!J305</f>
        <v>9.11</v>
      </c>
      <c r="BD120" t="s">
        <v>6</v>
      </c>
      <c r="BE120" t="s">
        <v>6</v>
      </c>
      <c r="BF120" t="s">
        <v>6</v>
      </c>
      <c r="BG120" t="s">
        <v>6</v>
      </c>
      <c r="BH120">
        <v>0</v>
      </c>
      <c r="BI120">
        <v>1</v>
      </c>
      <c r="BJ120" t="s">
        <v>24</v>
      </c>
      <c r="BM120">
        <v>20001</v>
      </c>
      <c r="BN120">
        <v>0</v>
      </c>
      <c r="BO120" t="s">
        <v>6</v>
      </c>
      <c r="BP120">
        <v>0</v>
      </c>
      <c r="BQ120">
        <v>22</v>
      </c>
      <c r="BR120">
        <v>0</v>
      </c>
      <c r="BS120">
        <f>'1.Лок.смета.и.Акт'!J304</f>
        <v>33.39</v>
      </c>
      <c r="BT120">
        <v>1</v>
      </c>
      <c r="BU120">
        <v>1</v>
      </c>
      <c r="BV120">
        <v>1</v>
      </c>
      <c r="BW120">
        <v>1</v>
      </c>
      <c r="BX120">
        <v>1</v>
      </c>
      <c r="BY120" t="s">
        <v>6</v>
      </c>
      <c r="BZ120">
        <v>121</v>
      </c>
      <c r="CA120">
        <v>72</v>
      </c>
      <c r="CB120" t="s">
        <v>6</v>
      </c>
      <c r="CE120">
        <v>0</v>
      </c>
      <c r="CF120">
        <v>0</v>
      </c>
      <c r="CG120">
        <v>0</v>
      </c>
      <c r="CM120">
        <v>0</v>
      </c>
      <c r="CN120" t="s">
        <v>25</v>
      </c>
      <c r="CO120">
        <v>0</v>
      </c>
      <c r="CP120">
        <f t="shared" si="93"/>
        <v>28176.54</v>
      </c>
      <c r="CQ120">
        <f>AC120*BC120</f>
        <v>18.493299999999998</v>
      </c>
      <c r="CR120">
        <f>AD120*BB120</f>
        <v>92.156999999999996</v>
      </c>
      <c r="CS120">
        <f t="shared" si="94"/>
        <v>21.035700000000002</v>
      </c>
      <c r="CT120">
        <f t="shared" si="95"/>
        <v>1231.0892999999999</v>
      </c>
      <c r="CU120">
        <f t="shared" si="96"/>
        <v>0</v>
      </c>
      <c r="CV120">
        <f t="shared" si="97"/>
        <v>3.8325</v>
      </c>
      <c r="CW120">
        <f t="shared" si="98"/>
        <v>5.2500000000000005E-2</v>
      </c>
      <c r="CX120">
        <f t="shared" si="99"/>
        <v>0</v>
      </c>
      <c r="CY120">
        <f t="shared" si="100"/>
        <v>31816.5023</v>
      </c>
      <c r="CZ120">
        <f t="shared" si="101"/>
        <v>18932.133600000001</v>
      </c>
      <c r="DB120">
        <v>7</v>
      </c>
      <c r="DC120" t="s">
        <v>6</v>
      </c>
      <c r="DD120" t="s">
        <v>6</v>
      </c>
      <c r="DE120" t="s">
        <v>26</v>
      </c>
      <c r="DF120" t="s">
        <v>26</v>
      </c>
      <c r="DG120" t="s">
        <v>26</v>
      </c>
      <c r="DH120" t="s">
        <v>6</v>
      </c>
      <c r="DI120" t="s">
        <v>26</v>
      </c>
      <c r="DJ120" t="s">
        <v>26</v>
      </c>
      <c r="DK120" t="s">
        <v>6</v>
      </c>
      <c r="DL120" t="s">
        <v>6</v>
      </c>
      <c r="DM120" t="s">
        <v>6</v>
      </c>
      <c r="DN120">
        <v>0</v>
      </c>
      <c r="DO120">
        <v>0</v>
      </c>
      <c r="DP120">
        <v>1</v>
      </c>
      <c r="DQ120">
        <v>1</v>
      </c>
      <c r="DU120">
        <v>1013</v>
      </c>
      <c r="DV120" t="s">
        <v>23</v>
      </c>
      <c r="DW120" t="str">
        <f>'1.Лок.смета.и.Акт'!D301</f>
        <v>ШТ</v>
      </c>
      <c r="DX120">
        <v>1</v>
      </c>
      <c r="DZ120" t="s">
        <v>6</v>
      </c>
      <c r="EA120" t="s">
        <v>6</v>
      </c>
      <c r="EB120" t="s">
        <v>6</v>
      </c>
      <c r="EC120" t="s">
        <v>6</v>
      </c>
      <c r="EE120">
        <v>61529847</v>
      </c>
      <c r="EF120">
        <v>22</v>
      </c>
      <c r="EG120" t="s">
        <v>27</v>
      </c>
      <c r="EH120">
        <v>16</v>
      </c>
      <c r="EI120" t="s">
        <v>28</v>
      </c>
      <c r="EJ120">
        <v>1</v>
      </c>
      <c r="EK120">
        <v>20001</v>
      </c>
      <c r="EL120" t="s">
        <v>29</v>
      </c>
      <c r="EM120" t="s">
        <v>30</v>
      </c>
      <c r="EO120" t="s">
        <v>31</v>
      </c>
      <c r="EQ120">
        <v>0</v>
      </c>
      <c r="ER120">
        <f>ES120+ET120+EV120</f>
        <v>43.76</v>
      </c>
      <c r="ES120" s="68">
        <f>'1.Лок.смета.и.Акт'!F305</f>
        <v>2.0299999999999998</v>
      </c>
      <c r="ET120" s="68">
        <f>'1.Лок.смета.и.Акт'!F303</f>
        <v>6.62</v>
      </c>
      <c r="EU120" s="68">
        <f>'1.Лок.смета.и.Акт'!F304</f>
        <v>0.6</v>
      </c>
      <c r="EV120" s="68">
        <f>'1.Лок.смета.и.Акт'!F302</f>
        <v>35.11</v>
      </c>
      <c r="EW120">
        <f>'1.Лок.смета.и.Акт'!E308</f>
        <v>3.65</v>
      </c>
      <c r="EX120">
        <v>0.05</v>
      </c>
      <c r="EY120">
        <v>0</v>
      </c>
      <c r="FQ120">
        <v>0</v>
      </c>
      <c r="FR120">
        <f t="shared" si="102"/>
        <v>0</v>
      </c>
      <c r="FS120">
        <v>0</v>
      </c>
      <c r="FX120">
        <v>121</v>
      </c>
      <c r="FY120">
        <v>72</v>
      </c>
      <c r="GA120" t="s">
        <v>6</v>
      </c>
      <c r="GD120">
        <v>1</v>
      </c>
      <c r="GF120">
        <v>-2090890730</v>
      </c>
      <c r="GG120">
        <v>2</v>
      </c>
      <c r="GH120">
        <v>1</v>
      </c>
      <c r="GI120">
        <v>4</v>
      </c>
      <c r="GJ120">
        <v>0</v>
      </c>
      <c r="GK120">
        <v>0</v>
      </c>
      <c r="GL120">
        <f t="shared" si="103"/>
        <v>0</v>
      </c>
      <c r="GM120">
        <f t="shared" si="104"/>
        <v>78925.17</v>
      </c>
      <c r="GN120">
        <f t="shared" si="105"/>
        <v>78925.17</v>
      </c>
      <c r="GO120">
        <f t="shared" si="106"/>
        <v>0</v>
      </c>
      <c r="GP120">
        <f t="shared" si="107"/>
        <v>0</v>
      </c>
      <c r="GR120">
        <v>0</v>
      </c>
      <c r="GS120">
        <v>3</v>
      </c>
      <c r="GT120">
        <v>0</v>
      </c>
      <c r="GU120" t="s">
        <v>6</v>
      </c>
      <c r="GV120">
        <f t="shared" si="108"/>
        <v>0</v>
      </c>
      <c r="GW120">
        <v>1</v>
      </c>
      <c r="GX120">
        <f t="shared" si="109"/>
        <v>0</v>
      </c>
      <c r="HA120">
        <v>0</v>
      </c>
      <c r="HB120">
        <v>0</v>
      </c>
      <c r="HC120">
        <f t="shared" si="110"/>
        <v>0</v>
      </c>
      <c r="HE120" t="s">
        <v>6</v>
      </c>
      <c r="HF120" t="s">
        <v>6</v>
      </c>
      <c r="HM120" t="s">
        <v>6</v>
      </c>
      <c r="HN120" t="s">
        <v>32</v>
      </c>
      <c r="HO120" t="s">
        <v>33</v>
      </c>
      <c r="HP120" t="s">
        <v>28</v>
      </c>
      <c r="HQ120" t="s">
        <v>28</v>
      </c>
      <c r="IF120">
        <v>-1</v>
      </c>
      <c r="IK120">
        <v>0</v>
      </c>
    </row>
    <row r="121" spans="1:245" x14ac:dyDescent="0.2">
      <c r="A121">
        <v>18</v>
      </c>
      <c r="B121">
        <v>1</v>
      </c>
      <c r="C121">
        <v>85</v>
      </c>
      <c r="E121" t="s">
        <v>164</v>
      </c>
      <c r="F121" t="str">
        <f>'1.Лок.смета.и.Акт'!B309</f>
        <v>Прайс</v>
      </c>
      <c r="G121" t="s">
        <v>47</v>
      </c>
      <c r="H121" t="s">
        <v>37</v>
      </c>
      <c r="I121" t="e">
        <f>I120*J121</f>
        <v>#REF!</v>
      </c>
      <c r="J121" s="174" t="e">
        <f>#REF!</f>
        <v>#REF!</v>
      </c>
      <c r="K121">
        <v>1</v>
      </c>
      <c r="O121" t="e">
        <f t="shared" si="78"/>
        <v>#REF!</v>
      </c>
      <c r="P121" t="e">
        <f t="shared" si="79"/>
        <v>#REF!</v>
      </c>
      <c r="Q121" t="e">
        <f t="shared" si="80"/>
        <v>#REF!</v>
      </c>
      <c r="R121" t="e">
        <f t="shared" si="81"/>
        <v>#REF!</v>
      </c>
      <c r="S121" t="e">
        <f t="shared" si="82"/>
        <v>#REF!</v>
      </c>
      <c r="T121" t="e">
        <f t="shared" si="83"/>
        <v>#REF!</v>
      </c>
      <c r="U121" t="e">
        <f t="shared" si="84"/>
        <v>#REF!</v>
      </c>
      <c r="V121" t="e">
        <f t="shared" si="85"/>
        <v>#REF!</v>
      </c>
      <c r="W121" t="e">
        <f t="shared" si="86"/>
        <v>#REF!</v>
      </c>
      <c r="X121" t="e">
        <f t="shared" si="87"/>
        <v>#REF!</v>
      </c>
      <c r="Y121" t="e">
        <f t="shared" si="88"/>
        <v>#REF!</v>
      </c>
      <c r="AA121">
        <v>74674256</v>
      </c>
      <c r="AB121">
        <f t="shared" si="89"/>
        <v>4347.3900000000003</v>
      </c>
      <c r="AC121">
        <f t="shared" si="90"/>
        <v>4347.3900000000003</v>
      </c>
      <c r="AD121">
        <f>ROUND((((ET121)-(EU121))+AE121),2)</f>
        <v>0</v>
      </c>
      <c r="AE121">
        <f>ROUND((EU121),2)</f>
        <v>0</v>
      </c>
      <c r="AF121">
        <f>ROUND((EV121),2)</f>
        <v>0</v>
      </c>
      <c r="AG121">
        <f t="shared" si="91"/>
        <v>0</v>
      </c>
      <c r="AH121">
        <f>(EW121)</f>
        <v>0</v>
      </c>
      <c r="AI121">
        <f>(EX121)</f>
        <v>0</v>
      </c>
      <c r="AJ121">
        <f t="shared" si="92"/>
        <v>0</v>
      </c>
      <c r="AK121">
        <v>4347.3900000000003</v>
      </c>
      <c r="AL121" s="68">
        <f>'1.Лок.смета.и.Акт'!F309</f>
        <v>4347.3900000000003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f>'1.Лок.смета.и.Акт'!J309</f>
        <v>6.13</v>
      </c>
      <c r="BD121" t="s">
        <v>6</v>
      </c>
      <c r="BE121" t="s">
        <v>6</v>
      </c>
      <c r="BF121" t="s">
        <v>6</v>
      </c>
      <c r="BG121" t="s">
        <v>6</v>
      </c>
      <c r="BH121">
        <v>3</v>
      </c>
      <c r="BI121">
        <v>3</v>
      </c>
      <c r="BJ121" t="s">
        <v>48</v>
      </c>
      <c r="BM121">
        <v>600001</v>
      </c>
      <c r="BN121">
        <v>0</v>
      </c>
      <c r="BO121" t="s">
        <v>6</v>
      </c>
      <c r="BP121">
        <v>0</v>
      </c>
      <c r="BQ121">
        <v>5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6</v>
      </c>
      <c r="BZ121">
        <v>0</v>
      </c>
      <c r="CA121">
        <v>0</v>
      </c>
      <c r="CB121" t="s">
        <v>6</v>
      </c>
      <c r="CE121">
        <v>0</v>
      </c>
      <c r="CF121">
        <v>0</v>
      </c>
      <c r="CG121">
        <v>0</v>
      </c>
      <c r="CM121">
        <v>0</v>
      </c>
      <c r="CN121" t="s">
        <v>6</v>
      </c>
      <c r="CO121">
        <v>0</v>
      </c>
      <c r="CP121" t="e">
        <f t="shared" si="93"/>
        <v>#REF!</v>
      </c>
      <c r="CQ121">
        <f>AC121</f>
        <v>4347.3900000000003</v>
      </c>
      <c r="CR121">
        <f>AD121</f>
        <v>0</v>
      </c>
      <c r="CS121">
        <f t="shared" si="94"/>
        <v>0</v>
      </c>
      <c r="CT121">
        <f t="shared" si="95"/>
        <v>0</v>
      </c>
      <c r="CU121">
        <f t="shared" si="96"/>
        <v>0</v>
      </c>
      <c r="CV121">
        <f t="shared" si="97"/>
        <v>0</v>
      </c>
      <c r="CW121">
        <f t="shared" si="98"/>
        <v>0</v>
      </c>
      <c r="CX121">
        <f t="shared" si="99"/>
        <v>0</v>
      </c>
      <c r="CY121" t="e">
        <f t="shared" si="100"/>
        <v>#REF!</v>
      </c>
      <c r="CZ121" t="e">
        <f t="shared" si="101"/>
        <v>#REF!</v>
      </c>
      <c r="DC121" t="s">
        <v>6</v>
      </c>
      <c r="DD121" t="s">
        <v>6</v>
      </c>
      <c r="DE121" t="s">
        <v>6</v>
      </c>
      <c r="DF121" t="s">
        <v>6</v>
      </c>
      <c r="DG121" t="s">
        <v>6</v>
      </c>
      <c r="DH121" t="s">
        <v>6</v>
      </c>
      <c r="DI121" t="s">
        <v>6</v>
      </c>
      <c r="DJ121" t="s">
        <v>6</v>
      </c>
      <c r="DK121" t="s">
        <v>6</v>
      </c>
      <c r="DL121" t="s">
        <v>6</v>
      </c>
      <c r="DM121" t="s">
        <v>6</v>
      </c>
      <c r="DN121">
        <v>0</v>
      </c>
      <c r="DO121">
        <v>0</v>
      </c>
      <c r="DP121">
        <v>1</v>
      </c>
      <c r="DQ121">
        <v>1</v>
      </c>
      <c r="DU121">
        <v>1013</v>
      </c>
      <c r="DV121" t="s">
        <v>37</v>
      </c>
      <c r="DW121" t="str">
        <f>'1.Лок.смета.и.Акт'!D309</f>
        <v>КОМПЛ</v>
      </c>
      <c r="DX121">
        <v>1</v>
      </c>
      <c r="DZ121" t="s">
        <v>6</v>
      </c>
      <c r="EA121" t="s">
        <v>6</v>
      </c>
      <c r="EB121" t="s">
        <v>6</v>
      </c>
      <c r="EC121" t="s">
        <v>6</v>
      </c>
      <c r="EE121">
        <v>61530071</v>
      </c>
      <c r="EF121">
        <v>5</v>
      </c>
      <c r="EG121" t="s">
        <v>39</v>
      </c>
      <c r="EH121">
        <v>0</v>
      </c>
      <c r="EI121" t="s">
        <v>6</v>
      </c>
      <c r="EJ121">
        <v>3</v>
      </c>
      <c r="EK121">
        <v>600001</v>
      </c>
      <c r="EL121" t="s">
        <v>40</v>
      </c>
      <c r="EM121" t="s">
        <v>41</v>
      </c>
      <c r="EO121" t="s">
        <v>6</v>
      </c>
      <c r="EQ121">
        <v>0</v>
      </c>
      <c r="ER121">
        <v>4166.67</v>
      </c>
      <c r="ES121" s="68">
        <f>'1.Лок.смета.и.Акт'!F309</f>
        <v>4347.3900000000003</v>
      </c>
      <c r="ET121">
        <v>0</v>
      </c>
      <c r="EU121">
        <v>0</v>
      </c>
      <c r="EV121">
        <v>0</v>
      </c>
      <c r="EW121">
        <v>0</v>
      </c>
      <c r="EX121">
        <v>0</v>
      </c>
      <c r="EZ121">
        <v>5</v>
      </c>
      <c r="FC121">
        <v>0</v>
      </c>
      <c r="FD121">
        <v>18</v>
      </c>
      <c r="FF121">
        <v>4166.67</v>
      </c>
      <c r="FQ121">
        <v>0</v>
      </c>
      <c r="FR121" t="e">
        <f t="shared" si="102"/>
        <v>#REF!</v>
      </c>
      <c r="FS121">
        <v>0</v>
      </c>
      <c r="FX121">
        <v>0</v>
      </c>
      <c r="FY121">
        <v>0</v>
      </c>
      <c r="GA121" t="s">
        <v>49</v>
      </c>
      <c r="GD121">
        <v>1</v>
      </c>
      <c r="GF121">
        <v>-371830269</v>
      </c>
      <c r="GG121">
        <v>2</v>
      </c>
      <c r="GH121">
        <v>3</v>
      </c>
      <c r="GI121">
        <v>4</v>
      </c>
      <c r="GJ121">
        <v>0</v>
      </c>
      <c r="GK121">
        <v>0</v>
      </c>
      <c r="GL121">
        <f t="shared" si="103"/>
        <v>0</v>
      </c>
      <c r="GM121" t="e">
        <f t="shared" si="104"/>
        <v>#REF!</v>
      </c>
      <c r="GN121">
        <f t="shared" si="105"/>
        <v>0</v>
      </c>
      <c r="GO121">
        <f t="shared" si="106"/>
        <v>0</v>
      </c>
      <c r="GP121">
        <f t="shared" si="107"/>
        <v>0</v>
      </c>
      <c r="GR121">
        <v>1</v>
      </c>
      <c r="GS121">
        <v>1</v>
      </c>
      <c r="GT121">
        <v>0</v>
      </c>
      <c r="GU121" t="s">
        <v>6</v>
      </c>
      <c r="GV121">
        <f t="shared" si="108"/>
        <v>0</v>
      </c>
      <c r="GW121">
        <v>1</v>
      </c>
      <c r="GX121" t="e">
        <f t="shared" si="109"/>
        <v>#REF!</v>
      </c>
      <c r="HA121">
        <v>0</v>
      </c>
      <c r="HB121">
        <v>0</v>
      </c>
      <c r="HC121">
        <f t="shared" si="110"/>
        <v>0</v>
      </c>
      <c r="HE121" t="s">
        <v>43</v>
      </c>
      <c r="HF121" t="s">
        <v>44</v>
      </c>
      <c r="HH121" t="e">
        <f>ROUND(AC121*I121,2)</f>
        <v>#REF!</v>
      </c>
      <c r="HM121" t="s">
        <v>6</v>
      </c>
      <c r="HN121" t="s">
        <v>6</v>
      </c>
      <c r="HO121" t="s">
        <v>6</v>
      </c>
      <c r="HP121" t="s">
        <v>6</v>
      </c>
      <c r="HQ121" t="s">
        <v>6</v>
      </c>
      <c r="IF121">
        <v>-1</v>
      </c>
      <c r="IK121">
        <v>0</v>
      </c>
    </row>
    <row r="122" spans="1:245" x14ac:dyDescent="0.2">
      <c r="A122">
        <v>17</v>
      </c>
      <c r="B122">
        <v>1</v>
      </c>
      <c r="C122">
        <f>ROW(SmtRes!A95)</f>
        <v>95</v>
      </c>
      <c r="D122">
        <f>ROW(EtalonRes!A96)</f>
        <v>96</v>
      </c>
      <c r="E122" t="s">
        <v>165</v>
      </c>
      <c r="F122" t="s">
        <v>51</v>
      </c>
      <c r="G122" t="s">
        <v>52</v>
      </c>
      <c r="H122" t="s">
        <v>23</v>
      </c>
      <c r="I122">
        <f>'1.Лок.смета.и.Акт'!E314</f>
        <v>168</v>
      </c>
      <c r="J122">
        <v>0</v>
      </c>
      <c r="K122">
        <v>168</v>
      </c>
      <c r="O122">
        <f t="shared" si="78"/>
        <v>113073.91</v>
      </c>
      <c r="P122">
        <f t="shared" si="79"/>
        <v>53077.05</v>
      </c>
      <c r="Q122">
        <f t="shared" si="80"/>
        <v>3452.9</v>
      </c>
      <c r="R122">
        <f t="shared" si="81"/>
        <v>729.24</v>
      </c>
      <c r="S122">
        <f t="shared" si="82"/>
        <v>56543.96</v>
      </c>
      <c r="T122">
        <f t="shared" si="83"/>
        <v>0</v>
      </c>
      <c r="U122">
        <f t="shared" si="84"/>
        <v>188.74799999999999</v>
      </c>
      <c r="V122">
        <f t="shared" si="85"/>
        <v>1.764</v>
      </c>
      <c r="W122">
        <f t="shared" si="86"/>
        <v>0</v>
      </c>
      <c r="X122">
        <f t="shared" si="87"/>
        <v>69300.570000000007</v>
      </c>
      <c r="Y122">
        <f t="shared" si="88"/>
        <v>41236.699999999997</v>
      </c>
      <c r="AA122">
        <v>74674256</v>
      </c>
      <c r="AB122">
        <f t="shared" si="89"/>
        <v>46.31</v>
      </c>
      <c r="AC122">
        <f t="shared" si="90"/>
        <v>34.68</v>
      </c>
      <c r="AD122">
        <f>ROUND(((((ET122*ROUND(1.05,7)))-((EU122*ROUND(1.05,7))))+AE122),2)</f>
        <v>1.55</v>
      </c>
      <c r="AE122">
        <f>ROUND(((EU122*ROUND(1.05,7))),2)</f>
        <v>0.13</v>
      </c>
      <c r="AF122">
        <f>ROUND(((EV122*ROUND(1.05,7))),2)</f>
        <v>10.08</v>
      </c>
      <c r="AG122">
        <f t="shared" si="91"/>
        <v>0</v>
      </c>
      <c r="AH122">
        <f>((EW122*ROUND(1.05,7)))</f>
        <v>1.1235000000000002</v>
      </c>
      <c r="AI122">
        <f>((EX122*ROUND(1.05,7)))</f>
        <v>1.0500000000000001E-2</v>
      </c>
      <c r="AJ122">
        <f t="shared" si="92"/>
        <v>0</v>
      </c>
      <c r="AK122">
        <f>AL122+AM122+AO122</f>
        <v>45.75</v>
      </c>
      <c r="AL122" s="68">
        <f>'1.Лок.смета.и.Акт'!F318</f>
        <v>34.68</v>
      </c>
      <c r="AM122" s="68">
        <f>'1.Лок.смета.и.Акт'!F316</f>
        <v>1.47</v>
      </c>
      <c r="AN122" s="68">
        <f>'1.Лок.смета.и.Акт'!F317</f>
        <v>0.12</v>
      </c>
      <c r="AO122" s="68">
        <f>'1.Лок.смета.и.Акт'!F315</f>
        <v>9.6</v>
      </c>
      <c r="AP122">
        <v>0</v>
      </c>
      <c r="AQ122">
        <f>'1.Лок.смета.и.Акт'!E321</f>
        <v>1.07</v>
      </c>
      <c r="AR122">
        <v>0.01</v>
      </c>
      <c r="AS122">
        <v>0</v>
      </c>
      <c r="AT122">
        <v>121</v>
      </c>
      <c r="AU122">
        <v>72</v>
      </c>
      <c r="AV122">
        <v>1</v>
      </c>
      <c r="AW122">
        <v>1</v>
      </c>
      <c r="AZ122">
        <v>1</v>
      </c>
      <c r="BA122">
        <f>'1.Лок.смета.и.Акт'!J315</f>
        <v>33.39</v>
      </c>
      <c r="BB122">
        <f>'1.Лок.смета.и.Акт'!J316</f>
        <v>13.26</v>
      </c>
      <c r="BC122">
        <f>'1.Лок.смета.и.Акт'!J318</f>
        <v>9.11</v>
      </c>
      <c r="BD122" t="s">
        <v>6</v>
      </c>
      <c r="BE122" t="s">
        <v>6</v>
      </c>
      <c r="BF122" t="s">
        <v>6</v>
      </c>
      <c r="BG122" t="s">
        <v>6</v>
      </c>
      <c r="BH122">
        <v>0</v>
      </c>
      <c r="BI122">
        <v>1</v>
      </c>
      <c r="BJ122" t="s">
        <v>53</v>
      </c>
      <c r="BM122">
        <v>20001</v>
      </c>
      <c r="BN122">
        <v>0</v>
      </c>
      <c r="BO122" t="s">
        <v>6</v>
      </c>
      <c r="BP122">
        <v>0</v>
      </c>
      <c r="BQ122">
        <v>22</v>
      </c>
      <c r="BR122">
        <v>0</v>
      </c>
      <c r="BS122">
        <f>'1.Лок.смета.и.Акт'!J317</f>
        <v>33.39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6</v>
      </c>
      <c r="BZ122">
        <v>121</v>
      </c>
      <c r="CA122">
        <v>72</v>
      </c>
      <c r="CB122" t="s">
        <v>6</v>
      </c>
      <c r="CE122">
        <v>0</v>
      </c>
      <c r="CF122">
        <v>0</v>
      </c>
      <c r="CG122">
        <v>0</v>
      </c>
      <c r="CM122">
        <v>0</v>
      </c>
      <c r="CN122" t="s">
        <v>25</v>
      </c>
      <c r="CO122">
        <v>0</v>
      </c>
      <c r="CP122">
        <f t="shared" si="93"/>
        <v>113073.91</v>
      </c>
      <c r="CQ122">
        <f>AC122*BC122</f>
        <v>315.9348</v>
      </c>
      <c r="CR122">
        <f>AD122*BB122</f>
        <v>20.553000000000001</v>
      </c>
      <c r="CS122">
        <f t="shared" si="94"/>
        <v>4.3407</v>
      </c>
      <c r="CT122">
        <f t="shared" si="95"/>
        <v>336.57120000000003</v>
      </c>
      <c r="CU122">
        <f t="shared" si="96"/>
        <v>0</v>
      </c>
      <c r="CV122">
        <f t="shared" si="97"/>
        <v>1.1235000000000002</v>
      </c>
      <c r="CW122">
        <f t="shared" si="98"/>
        <v>1.0500000000000001E-2</v>
      </c>
      <c r="CX122">
        <f t="shared" si="99"/>
        <v>0</v>
      </c>
      <c r="CY122">
        <f t="shared" si="100"/>
        <v>69300.571999999986</v>
      </c>
      <c r="CZ122">
        <f t="shared" si="101"/>
        <v>41236.703999999998</v>
      </c>
      <c r="DB122">
        <v>8</v>
      </c>
      <c r="DC122" t="s">
        <v>6</v>
      </c>
      <c r="DD122" t="s">
        <v>6</v>
      </c>
      <c r="DE122" t="s">
        <v>26</v>
      </c>
      <c r="DF122" t="s">
        <v>26</v>
      </c>
      <c r="DG122" t="s">
        <v>26</v>
      </c>
      <c r="DH122" t="s">
        <v>6</v>
      </c>
      <c r="DI122" t="s">
        <v>26</v>
      </c>
      <c r="DJ122" t="s">
        <v>26</v>
      </c>
      <c r="DK122" t="s">
        <v>6</v>
      </c>
      <c r="DL122" t="s">
        <v>6</v>
      </c>
      <c r="DM122" t="s">
        <v>6</v>
      </c>
      <c r="DN122">
        <v>0</v>
      </c>
      <c r="DO122">
        <v>0</v>
      </c>
      <c r="DP122">
        <v>1</v>
      </c>
      <c r="DQ122">
        <v>1</v>
      </c>
      <c r="DU122">
        <v>1013</v>
      </c>
      <c r="DV122" t="s">
        <v>23</v>
      </c>
      <c r="DW122" t="str">
        <f>'1.Лок.смета.и.Акт'!D314</f>
        <v>ШТ</v>
      </c>
      <c r="DX122">
        <v>1</v>
      </c>
      <c r="DZ122" t="s">
        <v>6</v>
      </c>
      <c r="EA122" t="s">
        <v>6</v>
      </c>
      <c r="EB122" t="s">
        <v>6</v>
      </c>
      <c r="EC122" t="s">
        <v>6</v>
      </c>
      <c r="EE122">
        <v>61529847</v>
      </c>
      <c r="EF122">
        <v>22</v>
      </c>
      <c r="EG122" t="s">
        <v>27</v>
      </c>
      <c r="EH122">
        <v>16</v>
      </c>
      <c r="EI122" t="s">
        <v>28</v>
      </c>
      <c r="EJ122">
        <v>1</v>
      </c>
      <c r="EK122">
        <v>20001</v>
      </c>
      <c r="EL122" t="s">
        <v>29</v>
      </c>
      <c r="EM122" t="s">
        <v>30</v>
      </c>
      <c r="EO122" t="s">
        <v>31</v>
      </c>
      <c r="EQ122">
        <v>0</v>
      </c>
      <c r="ER122">
        <f>ES122+ET122+EV122</f>
        <v>45.75</v>
      </c>
      <c r="ES122" s="68">
        <f>'1.Лок.смета.и.Акт'!F318</f>
        <v>34.68</v>
      </c>
      <c r="ET122" s="68">
        <f>'1.Лок.смета.и.Акт'!F316</f>
        <v>1.47</v>
      </c>
      <c r="EU122" s="68">
        <f>'1.Лок.смета.и.Акт'!F317</f>
        <v>0.12</v>
      </c>
      <c r="EV122" s="68">
        <f>'1.Лок.смета.и.Акт'!F315</f>
        <v>9.6</v>
      </c>
      <c r="EW122">
        <f>'1.Лок.смета.и.Акт'!E321</f>
        <v>1.07</v>
      </c>
      <c r="EX122">
        <v>0.01</v>
      </c>
      <c r="EY122">
        <v>0</v>
      </c>
      <c r="FQ122">
        <v>0</v>
      </c>
      <c r="FR122">
        <f t="shared" si="102"/>
        <v>0</v>
      </c>
      <c r="FS122">
        <v>0</v>
      </c>
      <c r="FX122">
        <v>121</v>
      </c>
      <c r="FY122">
        <v>72</v>
      </c>
      <c r="GA122" t="s">
        <v>6</v>
      </c>
      <c r="GD122">
        <v>1</v>
      </c>
      <c r="GF122">
        <v>-586852839</v>
      </c>
      <c r="GG122">
        <v>2</v>
      </c>
      <c r="GH122">
        <v>1</v>
      </c>
      <c r="GI122">
        <v>4</v>
      </c>
      <c r="GJ122">
        <v>0</v>
      </c>
      <c r="GK122">
        <v>0</v>
      </c>
      <c r="GL122">
        <f t="shared" si="103"/>
        <v>0</v>
      </c>
      <c r="GM122">
        <f t="shared" si="104"/>
        <v>223611.18</v>
      </c>
      <c r="GN122">
        <f t="shared" si="105"/>
        <v>223611.18</v>
      </c>
      <c r="GO122">
        <f t="shared" si="106"/>
        <v>0</v>
      </c>
      <c r="GP122">
        <f t="shared" si="107"/>
        <v>0</v>
      </c>
      <c r="GR122">
        <v>0</v>
      </c>
      <c r="GS122">
        <v>3</v>
      </c>
      <c r="GT122">
        <v>0</v>
      </c>
      <c r="GU122" t="s">
        <v>6</v>
      </c>
      <c r="GV122">
        <f t="shared" si="108"/>
        <v>0</v>
      </c>
      <c r="GW122">
        <v>1</v>
      </c>
      <c r="GX122">
        <f t="shared" si="109"/>
        <v>0</v>
      </c>
      <c r="HA122">
        <v>0</v>
      </c>
      <c r="HB122">
        <v>0</v>
      </c>
      <c r="HC122">
        <f t="shared" si="110"/>
        <v>0</v>
      </c>
      <c r="HE122" t="s">
        <v>6</v>
      </c>
      <c r="HF122" t="s">
        <v>6</v>
      </c>
      <c r="HM122" t="s">
        <v>6</v>
      </c>
      <c r="HN122" t="s">
        <v>32</v>
      </c>
      <c r="HO122" t="s">
        <v>33</v>
      </c>
      <c r="HP122" t="s">
        <v>28</v>
      </c>
      <c r="HQ122" t="s">
        <v>28</v>
      </c>
      <c r="IF122">
        <v>-1</v>
      </c>
      <c r="IK122">
        <v>0</v>
      </c>
    </row>
    <row r="123" spans="1:245" x14ac:dyDescent="0.2">
      <c r="A123">
        <v>18</v>
      </c>
      <c r="B123">
        <v>1</v>
      </c>
      <c r="C123">
        <v>90</v>
      </c>
      <c r="E123" t="s">
        <v>166</v>
      </c>
      <c r="F123" t="str">
        <f>'1.Лок.смета.и.Акт'!B322</f>
        <v>01.7.03.04-0001-3</v>
      </c>
      <c r="G123" t="s">
        <v>55</v>
      </c>
      <c r="H123" t="s">
        <v>56</v>
      </c>
      <c r="I123" t="e">
        <f>I122*J123</f>
        <v>#REF!</v>
      </c>
      <c r="J123" s="174" t="e">
        <f>#REF!</f>
        <v>#REF!</v>
      </c>
      <c r="K123">
        <v>0.1</v>
      </c>
      <c r="O123" t="e">
        <f t="shared" si="78"/>
        <v>#REF!</v>
      </c>
      <c r="P123" t="e">
        <f t="shared" si="79"/>
        <v>#REF!</v>
      </c>
      <c r="Q123" t="e">
        <f t="shared" si="80"/>
        <v>#REF!</v>
      </c>
      <c r="R123" t="e">
        <f t="shared" si="81"/>
        <v>#REF!</v>
      </c>
      <c r="S123" t="e">
        <f t="shared" si="82"/>
        <v>#REF!</v>
      </c>
      <c r="T123" t="e">
        <f t="shared" si="83"/>
        <v>#REF!</v>
      </c>
      <c r="U123" t="e">
        <f t="shared" si="84"/>
        <v>#REF!</v>
      </c>
      <c r="V123" t="e">
        <f t="shared" si="85"/>
        <v>#REF!</v>
      </c>
      <c r="W123" t="e">
        <f t="shared" si="86"/>
        <v>#REF!</v>
      </c>
      <c r="X123" t="e">
        <f t="shared" si="87"/>
        <v>#REF!</v>
      </c>
      <c r="Y123" t="e">
        <f t="shared" si="88"/>
        <v>#REF!</v>
      </c>
      <c r="AA123">
        <v>74674256</v>
      </c>
      <c r="AB123">
        <f t="shared" si="89"/>
        <v>1</v>
      </c>
      <c r="AC123">
        <f t="shared" si="90"/>
        <v>1</v>
      </c>
      <c r="AD123">
        <f>ROUND((((ET123)-(EU123))+AE123),2)</f>
        <v>0</v>
      </c>
      <c r="AE123">
        <f t="shared" ref="AE123:AF125" si="111">ROUND((EU123),2)</f>
        <v>0</v>
      </c>
      <c r="AF123">
        <f t="shared" si="111"/>
        <v>0</v>
      </c>
      <c r="AG123">
        <f t="shared" si="91"/>
        <v>0</v>
      </c>
      <c r="AH123">
        <f t="shared" ref="AH123:AI125" si="112">(EW123)</f>
        <v>0</v>
      </c>
      <c r="AI123">
        <f t="shared" si="112"/>
        <v>0</v>
      </c>
      <c r="AJ123">
        <f t="shared" si="92"/>
        <v>0</v>
      </c>
      <c r="AK123">
        <v>1</v>
      </c>
      <c r="AL123" s="68">
        <f>'1.Лок.смета.и.Акт'!F322</f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f>'1.Лок.смета.и.Акт'!J322</f>
        <v>9.11</v>
      </c>
      <c r="BD123" t="s">
        <v>6</v>
      </c>
      <c r="BE123" t="s">
        <v>6</v>
      </c>
      <c r="BF123" t="s">
        <v>6</v>
      </c>
      <c r="BG123" t="s">
        <v>6</v>
      </c>
      <c r="BH123">
        <v>3</v>
      </c>
      <c r="BI123">
        <v>1</v>
      </c>
      <c r="BJ123" t="s">
        <v>57</v>
      </c>
      <c r="BM123">
        <v>500001</v>
      </c>
      <c r="BN123">
        <v>0</v>
      </c>
      <c r="BO123" t="s">
        <v>6</v>
      </c>
      <c r="BP123">
        <v>0</v>
      </c>
      <c r="BQ123">
        <v>8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6</v>
      </c>
      <c r="BZ123">
        <v>0</v>
      </c>
      <c r="CA123">
        <v>0</v>
      </c>
      <c r="CB123" t="s">
        <v>6</v>
      </c>
      <c r="CE123">
        <v>0</v>
      </c>
      <c r="CF123">
        <v>0</v>
      </c>
      <c r="CG123">
        <v>0</v>
      </c>
      <c r="CM123">
        <v>0</v>
      </c>
      <c r="CN123" t="s">
        <v>6</v>
      </c>
      <c r="CO123">
        <v>0</v>
      </c>
      <c r="CP123" t="e">
        <f t="shared" si="93"/>
        <v>#REF!</v>
      </c>
      <c r="CQ123">
        <f>AC123*BC123</f>
        <v>9.11</v>
      </c>
      <c r="CR123">
        <f>AD123*BB123</f>
        <v>0</v>
      </c>
      <c r="CS123">
        <f t="shared" si="94"/>
        <v>0</v>
      </c>
      <c r="CT123">
        <f t="shared" si="95"/>
        <v>0</v>
      </c>
      <c r="CU123">
        <f t="shared" si="96"/>
        <v>0</v>
      </c>
      <c r="CV123">
        <f t="shared" si="97"/>
        <v>0</v>
      </c>
      <c r="CW123">
        <f t="shared" si="98"/>
        <v>0</v>
      </c>
      <c r="CX123">
        <f t="shared" si="99"/>
        <v>0</v>
      </c>
      <c r="CY123" t="e">
        <f t="shared" si="100"/>
        <v>#REF!</v>
      </c>
      <c r="CZ123" t="e">
        <f t="shared" si="101"/>
        <v>#REF!</v>
      </c>
      <c r="DC123" t="s">
        <v>6</v>
      </c>
      <c r="DD123" t="s">
        <v>6</v>
      </c>
      <c r="DE123" t="s">
        <v>6</v>
      </c>
      <c r="DF123" t="s">
        <v>6</v>
      </c>
      <c r="DG123" t="s">
        <v>6</v>
      </c>
      <c r="DH123" t="s">
        <v>6</v>
      </c>
      <c r="DI123" t="s">
        <v>6</v>
      </c>
      <c r="DJ123" t="s">
        <v>6</v>
      </c>
      <c r="DK123" t="s">
        <v>6</v>
      </c>
      <c r="DL123" t="s">
        <v>6</v>
      </c>
      <c r="DM123" t="s">
        <v>6</v>
      </c>
      <c r="DN123">
        <v>0</v>
      </c>
      <c r="DO123">
        <v>0</v>
      </c>
      <c r="DP123">
        <v>1</v>
      </c>
      <c r="DQ123">
        <v>1</v>
      </c>
      <c r="DU123">
        <v>1013</v>
      </c>
      <c r="DV123" t="s">
        <v>56</v>
      </c>
      <c r="DW123" t="str">
        <f>'1.Лок.смета.и.Акт'!D322</f>
        <v>РУБ</v>
      </c>
      <c r="DX123">
        <v>1</v>
      </c>
      <c r="DZ123" t="s">
        <v>6</v>
      </c>
      <c r="EA123" t="s">
        <v>6</v>
      </c>
      <c r="EB123" t="s">
        <v>6</v>
      </c>
      <c r="EC123" t="s">
        <v>6</v>
      </c>
      <c r="EE123">
        <v>61530067</v>
      </c>
      <c r="EF123">
        <v>8</v>
      </c>
      <c r="EG123" t="s">
        <v>58</v>
      </c>
      <c r="EH123">
        <v>0</v>
      </c>
      <c r="EI123" t="s">
        <v>6</v>
      </c>
      <c r="EJ123">
        <v>1</v>
      </c>
      <c r="EK123">
        <v>500001</v>
      </c>
      <c r="EL123" t="s">
        <v>59</v>
      </c>
      <c r="EM123" t="s">
        <v>60</v>
      </c>
      <c r="EO123" t="s">
        <v>6</v>
      </c>
      <c r="EQ123">
        <v>0</v>
      </c>
      <c r="ER123">
        <v>1</v>
      </c>
      <c r="ES123" s="68">
        <f>'1.Лок.смета.и.Акт'!F322</f>
        <v>1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02"/>
        <v>0</v>
      </c>
      <c r="FS123">
        <v>0</v>
      </c>
      <c r="FX123">
        <v>0</v>
      </c>
      <c r="FY123">
        <v>0</v>
      </c>
      <c r="GA123" t="s">
        <v>6</v>
      </c>
      <c r="GD123">
        <v>1</v>
      </c>
      <c r="GF123">
        <v>-1743999360</v>
      </c>
      <c r="GG123">
        <v>2</v>
      </c>
      <c r="GH123">
        <v>1</v>
      </c>
      <c r="GI123">
        <v>4</v>
      </c>
      <c r="GJ123">
        <v>0</v>
      </c>
      <c r="GK123">
        <v>0</v>
      </c>
      <c r="GL123">
        <f t="shared" si="103"/>
        <v>0</v>
      </c>
      <c r="GM123" t="e">
        <f t="shared" si="104"/>
        <v>#REF!</v>
      </c>
      <c r="GN123" t="e">
        <f t="shared" si="105"/>
        <v>#REF!</v>
      </c>
      <c r="GO123">
        <f t="shared" si="106"/>
        <v>0</v>
      </c>
      <c r="GP123">
        <f t="shared" si="107"/>
        <v>0</v>
      </c>
      <c r="GR123">
        <v>0</v>
      </c>
      <c r="GS123">
        <v>3</v>
      </c>
      <c r="GT123">
        <v>0</v>
      </c>
      <c r="GU123" t="s">
        <v>6</v>
      </c>
      <c r="GV123">
        <f t="shared" si="108"/>
        <v>0</v>
      </c>
      <c r="GW123">
        <v>1</v>
      </c>
      <c r="GX123" t="e">
        <f t="shared" si="109"/>
        <v>#REF!</v>
      </c>
      <c r="HA123">
        <v>0</v>
      </c>
      <c r="HB123">
        <v>0</v>
      </c>
      <c r="HC123">
        <f t="shared" si="110"/>
        <v>0</v>
      </c>
      <c r="HE123" t="s">
        <v>6</v>
      </c>
      <c r="HF123" t="s">
        <v>6</v>
      </c>
      <c r="HM123" t="s">
        <v>6</v>
      </c>
      <c r="HN123" t="s">
        <v>6</v>
      </c>
      <c r="HO123" t="s">
        <v>6</v>
      </c>
      <c r="HP123" t="s">
        <v>6</v>
      </c>
      <c r="HQ123" t="s">
        <v>6</v>
      </c>
      <c r="IF123">
        <v>-1</v>
      </c>
      <c r="IK123">
        <v>0</v>
      </c>
    </row>
    <row r="124" spans="1:245" x14ac:dyDescent="0.2">
      <c r="A124">
        <v>18</v>
      </c>
      <c r="B124">
        <v>1</v>
      </c>
      <c r="C124">
        <v>94</v>
      </c>
      <c r="E124" t="s">
        <v>167</v>
      </c>
      <c r="F124" t="str">
        <f>'1.Лок.смета.и.Акт'!B323</f>
        <v>19.2.03.02-0441</v>
      </c>
      <c r="G124" t="s">
        <v>63</v>
      </c>
      <c r="H124" t="s">
        <v>64</v>
      </c>
      <c r="I124">
        <f>I122*J124</f>
        <v>-3.36</v>
      </c>
      <c r="J124">
        <v>-0.02</v>
      </c>
      <c r="K124">
        <v>-0.02</v>
      </c>
      <c r="O124">
        <f t="shared" si="78"/>
        <v>-47123.48</v>
      </c>
      <c r="P124">
        <f t="shared" si="79"/>
        <v>-47123.48</v>
      </c>
      <c r="Q124">
        <f t="shared" si="80"/>
        <v>0</v>
      </c>
      <c r="R124">
        <f t="shared" si="81"/>
        <v>0</v>
      </c>
      <c r="S124">
        <f t="shared" si="82"/>
        <v>0</v>
      </c>
      <c r="T124">
        <f t="shared" si="83"/>
        <v>0</v>
      </c>
      <c r="U124">
        <f t="shared" si="84"/>
        <v>0</v>
      </c>
      <c r="V124">
        <f t="shared" si="85"/>
        <v>0</v>
      </c>
      <c r="W124">
        <f t="shared" si="86"/>
        <v>0</v>
      </c>
      <c r="X124">
        <f t="shared" si="87"/>
        <v>0</v>
      </c>
      <c r="Y124">
        <f t="shared" si="88"/>
        <v>0</v>
      </c>
      <c r="AA124">
        <v>74674256</v>
      </c>
      <c r="AB124">
        <f t="shared" si="89"/>
        <v>1539.5</v>
      </c>
      <c r="AC124">
        <f t="shared" si="90"/>
        <v>1539.5</v>
      </c>
      <c r="AD124">
        <f>ROUND((((ET124)-(EU124))+AE124),2)</f>
        <v>0</v>
      </c>
      <c r="AE124">
        <f t="shared" si="111"/>
        <v>0</v>
      </c>
      <c r="AF124">
        <f t="shared" si="111"/>
        <v>0</v>
      </c>
      <c r="AG124">
        <f t="shared" si="91"/>
        <v>0</v>
      </c>
      <c r="AH124">
        <f t="shared" si="112"/>
        <v>0</v>
      </c>
      <c r="AI124">
        <f t="shared" si="112"/>
        <v>0</v>
      </c>
      <c r="AJ124">
        <f t="shared" si="92"/>
        <v>0</v>
      </c>
      <c r="AK124">
        <v>1539.5</v>
      </c>
      <c r="AL124" s="68">
        <f>'1.Лок.смета.и.Акт'!F323</f>
        <v>1539.5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1</v>
      </c>
      <c r="AW124">
        <v>1</v>
      </c>
      <c r="AZ124">
        <v>1</v>
      </c>
      <c r="BA124">
        <v>1</v>
      </c>
      <c r="BB124">
        <v>1</v>
      </c>
      <c r="BC124">
        <f>'1.Лок.смета.и.Акт'!J323</f>
        <v>9.11</v>
      </c>
      <c r="BD124" t="s">
        <v>6</v>
      </c>
      <c r="BE124" t="s">
        <v>6</v>
      </c>
      <c r="BF124" t="s">
        <v>6</v>
      </c>
      <c r="BG124" t="s">
        <v>6</v>
      </c>
      <c r="BH124">
        <v>3</v>
      </c>
      <c r="BI124">
        <v>1</v>
      </c>
      <c r="BJ124" t="s">
        <v>65</v>
      </c>
      <c r="BM124">
        <v>500001</v>
      </c>
      <c r="BN124">
        <v>0</v>
      </c>
      <c r="BO124" t="s">
        <v>6</v>
      </c>
      <c r="BP124">
        <v>0</v>
      </c>
      <c r="BQ124">
        <v>8</v>
      </c>
      <c r="BR124">
        <v>1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6</v>
      </c>
      <c r="BZ124">
        <v>0</v>
      </c>
      <c r="CA124">
        <v>0</v>
      </c>
      <c r="CB124" t="s">
        <v>6</v>
      </c>
      <c r="CE124">
        <v>0</v>
      </c>
      <c r="CF124">
        <v>0</v>
      </c>
      <c r="CG124">
        <v>0</v>
      </c>
      <c r="CM124">
        <v>0</v>
      </c>
      <c r="CN124" t="s">
        <v>6</v>
      </c>
      <c r="CO124">
        <v>0</v>
      </c>
      <c r="CP124">
        <f t="shared" si="93"/>
        <v>-47123.48</v>
      </c>
      <c r="CQ124">
        <f>AC124*BC124</f>
        <v>14024.844999999999</v>
      </c>
      <c r="CR124">
        <f>AD124*BB124</f>
        <v>0</v>
      </c>
      <c r="CS124">
        <f t="shared" si="94"/>
        <v>0</v>
      </c>
      <c r="CT124">
        <f t="shared" si="95"/>
        <v>0</v>
      </c>
      <c r="CU124">
        <f t="shared" si="96"/>
        <v>0</v>
      </c>
      <c r="CV124">
        <f t="shared" si="97"/>
        <v>0</v>
      </c>
      <c r="CW124">
        <f t="shared" si="98"/>
        <v>0</v>
      </c>
      <c r="CX124">
        <f t="shared" si="99"/>
        <v>0</v>
      </c>
      <c r="CY124">
        <f t="shared" si="100"/>
        <v>0</v>
      </c>
      <c r="CZ124">
        <f t="shared" si="101"/>
        <v>0</v>
      </c>
      <c r="DC124" t="s">
        <v>6</v>
      </c>
      <c r="DD124" t="s">
        <v>6</v>
      </c>
      <c r="DE124" t="s">
        <v>6</v>
      </c>
      <c r="DF124" t="s">
        <v>6</v>
      </c>
      <c r="DG124" t="s">
        <v>6</v>
      </c>
      <c r="DH124" t="s">
        <v>6</v>
      </c>
      <c r="DI124" t="s">
        <v>6</v>
      </c>
      <c r="DJ124" t="s">
        <v>6</v>
      </c>
      <c r="DK124" t="s">
        <v>6</v>
      </c>
      <c r="DL124" t="s">
        <v>6</v>
      </c>
      <c r="DM124" t="s">
        <v>6</v>
      </c>
      <c r="DN124">
        <v>0</v>
      </c>
      <c r="DO124">
        <v>0</v>
      </c>
      <c r="DP124">
        <v>1</v>
      </c>
      <c r="DQ124">
        <v>1</v>
      </c>
      <c r="DU124">
        <v>1005</v>
      </c>
      <c r="DV124" t="s">
        <v>64</v>
      </c>
      <c r="DW124" t="str">
        <f>'1.Лок.смета.и.Акт'!D323</f>
        <v>м2</v>
      </c>
      <c r="DX124">
        <v>1</v>
      </c>
      <c r="DZ124" t="s">
        <v>6</v>
      </c>
      <c r="EA124" t="s">
        <v>6</v>
      </c>
      <c r="EB124" t="s">
        <v>6</v>
      </c>
      <c r="EC124" t="s">
        <v>6</v>
      </c>
      <c r="EE124">
        <v>61530067</v>
      </c>
      <c r="EF124">
        <v>8</v>
      </c>
      <c r="EG124" t="s">
        <v>58</v>
      </c>
      <c r="EH124">
        <v>0</v>
      </c>
      <c r="EI124" t="s">
        <v>6</v>
      </c>
      <c r="EJ124">
        <v>1</v>
      </c>
      <c r="EK124">
        <v>500001</v>
      </c>
      <c r="EL124" t="s">
        <v>59</v>
      </c>
      <c r="EM124" t="s">
        <v>60</v>
      </c>
      <c r="EO124" t="s">
        <v>6</v>
      </c>
      <c r="EQ124">
        <v>32768</v>
      </c>
      <c r="ER124">
        <v>1539.5</v>
      </c>
      <c r="ES124" s="68">
        <f>'1.Лок.смета.и.Акт'!F323</f>
        <v>1539.5</v>
      </c>
      <c r="ET124">
        <v>0</v>
      </c>
      <c r="EU124">
        <v>0</v>
      </c>
      <c r="EV124">
        <v>0</v>
      </c>
      <c r="EW124">
        <v>0</v>
      </c>
      <c r="EX124">
        <v>0</v>
      </c>
      <c r="FQ124">
        <v>0</v>
      </c>
      <c r="FR124">
        <f t="shared" si="102"/>
        <v>0</v>
      </c>
      <c r="FS124">
        <v>0</v>
      </c>
      <c r="FX124">
        <v>0</v>
      </c>
      <c r="FY124">
        <v>0</v>
      </c>
      <c r="GA124" t="s">
        <v>6</v>
      </c>
      <c r="GD124">
        <v>1</v>
      </c>
      <c r="GF124">
        <v>1232260308</v>
      </c>
      <c r="GG124">
        <v>2</v>
      </c>
      <c r="GH124">
        <v>1</v>
      </c>
      <c r="GI124">
        <v>4</v>
      </c>
      <c r="GJ124">
        <v>0</v>
      </c>
      <c r="GK124">
        <v>0</v>
      </c>
      <c r="GL124">
        <f t="shared" si="103"/>
        <v>0</v>
      </c>
      <c r="GM124">
        <f t="shared" si="104"/>
        <v>-47123.48</v>
      </c>
      <c r="GN124">
        <f t="shared" si="105"/>
        <v>-47123.48</v>
      </c>
      <c r="GO124">
        <f t="shared" si="106"/>
        <v>0</v>
      </c>
      <c r="GP124">
        <f t="shared" si="107"/>
        <v>0</v>
      </c>
      <c r="GR124">
        <v>0</v>
      </c>
      <c r="GS124">
        <v>3</v>
      </c>
      <c r="GT124">
        <v>0</v>
      </c>
      <c r="GU124" t="s">
        <v>6</v>
      </c>
      <c r="GV124">
        <f t="shared" si="108"/>
        <v>0</v>
      </c>
      <c r="GW124">
        <v>1</v>
      </c>
      <c r="GX124">
        <f t="shared" si="109"/>
        <v>0</v>
      </c>
      <c r="HA124">
        <v>0</v>
      </c>
      <c r="HB124">
        <v>0</v>
      </c>
      <c r="HC124">
        <f t="shared" si="110"/>
        <v>0</v>
      </c>
      <c r="HE124" t="s">
        <v>6</v>
      </c>
      <c r="HF124" t="s">
        <v>6</v>
      </c>
      <c r="HM124" t="s">
        <v>6</v>
      </c>
      <c r="HN124" t="s">
        <v>6</v>
      </c>
      <c r="HO124" t="s">
        <v>6</v>
      </c>
      <c r="HP124" t="s">
        <v>6</v>
      </c>
      <c r="HQ124" t="s">
        <v>6</v>
      </c>
      <c r="IF124">
        <v>-1</v>
      </c>
      <c r="IK124">
        <v>0</v>
      </c>
    </row>
    <row r="125" spans="1:245" x14ac:dyDescent="0.2">
      <c r="A125">
        <v>18</v>
      </c>
      <c r="B125">
        <v>1</v>
      </c>
      <c r="C125">
        <v>95</v>
      </c>
      <c r="E125" t="s">
        <v>168</v>
      </c>
      <c r="F125" t="str">
        <f>'1.Лок.смета.и.Акт'!B324</f>
        <v>Прайс</v>
      </c>
      <c r="G125" t="s">
        <v>67</v>
      </c>
      <c r="H125" t="s">
        <v>23</v>
      </c>
      <c r="I125" t="e">
        <f>I122*J125</f>
        <v>#REF!</v>
      </c>
      <c r="J125" s="174" t="e">
        <f>#REF!</f>
        <v>#REF!</v>
      </c>
      <c r="K125">
        <v>1</v>
      </c>
      <c r="O125" t="e">
        <f t="shared" si="78"/>
        <v>#REF!</v>
      </c>
      <c r="P125" t="e">
        <f t="shared" si="79"/>
        <v>#REF!</v>
      </c>
      <c r="Q125" t="e">
        <f t="shared" si="80"/>
        <v>#REF!</v>
      </c>
      <c r="R125" t="e">
        <f t="shared" si="81"/>
        <v>#REF!</v>
      </c>
      <c r="S125" t="e">
        <f t="shared" si="82"/>
        <v>#REF!</v>
      </c>
      <c r="T125" t="e">
        <f t="shared" si="83"/>
        <v>#REF!</v>
      </c>
      <c r="U125" t="e">
        <f t="shared" si="84"/>
        <v>#REF!</v>
      </c>
      <c r="V125" t="e">
        <f t="shared" si="85"/>
        <v>#REF!</v>
      </c>
      <c r="W125" t="e">
        <f t="shared" si="86"/>
        <v>#REF!</v>
      </c>
      <c r="X125" t="e">
        <f t="shared" si="87"/>
        <v>#REF!</v>
      </c>
      <c r="Y125" t="e">
        <f t="shared" si="88"/>
        <v>#REF!</v>
      </c>
      <c r="AA125">
        <v>74674256</v>
      </c>
      <c r="AB125">
        <f t="shared" si="89"/>
        <v>910.52</v>
      </c>
      <c r="AC125">
        <f t="shared" si="90"/>
        <v>910.52</v>
      </c>
      <c r="AD125">
        <f>ROUND((((ET125)-(EU125))+AE125),2)</f>
        <v>0</v>
      </c>
      <c r="AE125">
        <f t="shared" si="111"/>
        <v>0</v>
      </c>
      <c r="AF125">
        <f t="shared" si="111"/>
        <v>0</v>
      </c>
      <c r="AG125">
        <f t="shared" si="91"/>
        <v>0</v>
      </c>
      <c r="AH125">
        <f t="shared" si="112"/>
        <v>0</v>
      </c>
      <c r="AI125">
        <f t="shared" si="112"/>
        <v>0</v>
      </c>
      <c r="AJ125">
        <f t="shared" si="92"/>
        <v>0</v>
      </c>
      <c r="AK125">
        <v>910.5200000000001</v>
      </c>
      <c r="AL125" s="68">
        <f>'1.Лок.смета.и.Акт'!F324</f>
        <v>910.5200000000001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f>'1.Лок.смета.и.Акт'!J324</f>
        <v>9.11</v>
      </c>
      <c r="BD125" t="s">
        <v>6</v>
      </c>
      <c r="BE125" t="s">
        <v>6</v>
      </c>
      <c r="BF125" t="s">
        <v>6</v>
      </c>
      <c r="BG125" t="s">
        <v>6</v>
      </c>
      <c r="BH125">
        <v>3</v>
      </c>
      <c r="BI125">
        <v>1</v>
      </c>
      <c r="BJ125" t="s">
        <v>68</v>
      </c>
      <c r="BM125">
        <v>500001</v>
      </c>
      <c r="BN125">
        <v>0</v>
      </c>
      <c r="BO125" t="s">
        <v>6</v>
      </c>
      <c r="BP125">
        <v>0</v>
      </c>
      <c r="BQ125">
        <v>8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6</v>
      </c>
      <c r="BZ125">
        <v>0</v>
      </c>
      <c r="CA125">
        <v>0</v>
      </c>
      <c r="CB125" t="s">
        <v>6</v>
      </c>
      <c r="CE125">
        <v>0</v>
      </c>
      <c r="CF125">
        <v>0</v>
      </c>
      <c r="CG125">
        <v>0</v>
      </c>
      <c r="CM125">
        <v>0</v>
      </c>
      <c r="CN125" t="s">
        <v>6</v>
      </c>
      <c r="CO125">
        <v>0</v>
      </c>
      <c r="CP125" t="e">
        <f t="shared" si="93"/>
        <v>#REF!</v>
      </c>
      <c r="CQ125">
        <f>AC125</f>
        <v>910.52</v>
      </c>
      <c r="CR125">
        <f>AD125</f>
        <v>0</v>
      </c>
      <c r="CS125">
        <f t="shared" si="94"/>
        <v>0</v>
      </c>
      <c r="CT125">
        <f t="shared" si="95"/>
        <v>0</v>
      </c>
      <c r="CU125">
        <f t="shared" si="96"/>
        <v>0</v>
      </c>
      <c r="CV125">
        <f t="shared" si="97"/>
        <v>0</v>
      </c>
      <c r="CW125">
        <f t="shared" si="98"/>
        <v>0</v>
      </c>
      <c r="CX125">
        <f t="shared" si="99"/>
        <v>0</v>
      </c>
      <c r="CY125" t="e">
        <f t="shared" si="100"/>
        <v>#REF!</v>
      </c>
      <c r="CZ125" t="e">
        <f t="shared" si="101"/>
        <v>#REF!</v>
      </c>
      <c r="DC125" t="s">
        <v>6</v>
      </c>
      <c r="DD125" t="s">
        <v>6</v>
      </c>
      <c r="DE125" t="s">
        <v>6</v>
      </c>
      <c r="DF125" t="s">
        <v>6</v>
      </c>
      <c r="DG125" t="s">
        <v>6</v>
      </c>
      <c r="DH125" t="s">
        <v>6</v>
      </c>
      <c r="DI125" t="s">
        <v>6</v>
      </c>
      <c r="DJ125" t="s">
        <v>6</v>
      </c>
      <c r="DK125" t="s">
        <v>6</v>
      </c>
      <c r="DL125" t="s">
        <v>6</v>
      </c>
      <c r="DM125" t="s">
        <v>6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23</v>
      </c>
      <c r="DW125" t="str">
        <f>'1.Лок.смета.и.Акт'!D324</f>
        <v>ШТ</v>
      </c>
      <c r="DX125">
        <v>1</v>
      </c>
      <c r="DZ125" t="s">
        <v>6</v>
      </c>
      <c r="EA125" t="s">
        <v>6</v>
      </c>
      <c r="EB125" t="s">
        <v>6</v>
      </c>
      <c r="EC125" t="s">
        <v>6</v>
      </c>
      <c r="EE125">
        <v>61530067</v>
      </c>
      <c r="EF125">
        <v>8</v>
      </c>
      <c r="EG125" t="s">
        <v>58</v>
      </c>
      <c r="EH125">
        <v>0</v>
      </c>
      <c r="EI125" t="s">
        <v>6</v>
      </c>
      <c r="EJ125">
        <v>1</v>
      </c>
      <c r="EK125">
        <v>500001</v>
      </c>
      <c r="EL125" t="s">
        <v>59</v>
      </c>
      <c r="EM125" t="s">
        <v>60</v>
      </c>
      <c r="EO125" t="s">
        <v>6</v>
      </c>
      <c r="EQ125">
        <v>0</v>
      </c>
      <c r="ER125">
        <v>865.83</v>
      </c>
      <c r="ES125" s="68">
        <f>'1.Лок.смета.и.Акт'!F324</f>
        <v>910.5200000000001</v>
      </c>
      <c r="ET125">
        <v>0</v>
      </c>
      <c r="EU125">
        <v>0</v>
      </c>
      <c r="EV125">
        <v>0</v>
      </c>
      <c r="EW125">
        <v>0</v>
      </c>
      <c r="EX125">
        <v>0</v>
      </c>
      <c r="EZ125">
        <v>5</v>
      </c>
      <c r="FC125">
        <v>0</v>
      </c>
      <c r="FD125">
        <v>18</v>
      </c>
      <c r="FF125">
        <v>865.83</v>
      </c>
      <c r="FQ125">
        <v>0</v>
      </c>
      <c r="FR125">
        <f t="shared" si="102"/>
        <v>0</v>
      </c>
      <c r="FS125">
        <v>0</v>
      </c>
      <c r="FX125">
        <v>0</v>
      </c>
      <c r="FY125">
        <v>0</v>
      </c>
      <c r="GA125" t="s">
        <v>69</v>
      </c>
      <c r="GD125">
        <v>1</v>
      </c>
      <c r="GF125">
        <v>-797745458</v>
      </c>
      <c r="GG125">
        <v>2</v>
      </c>
      <c r="GH125">
        <v>3</v>
      </c>
      <c r="GI125">
        <v>4</v>
      </c>
      <c r="GJ125">
        <v>0</v>
      </c>
      <c r="GK125">
        <v>0</v>
      </c>
      <c r="GL125">
        <f t="shared" si="103"/>
        <v>0</v>
      </c>
      <c r="GM125" t="e">
        <f t="shared" si="104"/>
        <v>#REF!</v>
      </c>
      <c r="GN125" t="e">
        <f t="shared" si="105"/>
        <v>#REF!</v>
      </c>
      <c r="GO125">
        <f t="shared" si="106"/>
        <v>0</v>
      </c>
      <c r="GP125">
        <f t="shared" si="107"/>
        <v>0</v>
      </c>
      <c r="GR125">
        <v>1</v>
      </c>
      <c r="GS125">
        <v>1</v>
      </c>
      <c r="GT125">
        <v>0</v>
      </c>
      <c r="GU125" t="s">
        <v>6</v>
      </c>
      <c r="GV125">
        <f t="shared" si="108"/>
        <v>0</v>
      </c>
      <c r="GW125">
        <v>1</v>
      </c>
      <c r="GX125" t="e">
        <f t="shared" si="109"/>
        <v>#REF!</v>
      </c>
      <c r="HA125">
        <v>0</v>
      </c>
      <c r="HB125">
        <v>0</v>
      </c>
      <c r="HC125">
        <f t="shared" si="110"/>
        <v>0</v>
      </c>
      <c r="HE125" t="s">
        <v>43</v>
      </c>
      <c r="HF125" t="s">
        <v>45</v>
      </c>
      <c r="HG125" t="e">
        <f>ROUND(AC125*I125,2)</f>
        <v>#REF!</v>
      </c>
      <c r="HM125" t="s">
        <v>6</v>
      </c>
      <c r="HN125" t="s">
        <v>6</v>
      </c>
      <c r="HO125" t="s">
        <v>6</v>
      </c>
      <c r="HP125" t="s">
        <v>6</v>
      </c>
      <c r="HQ125" t="s">
        <v>6</v>
      </c>
      <c r="IF125">
        <v>-1</v>
      </c>
      <c r="IK125">
        <v>0</v>
      </c>
    </row>
    <row r="126" spans="1:245" x14ac:dyDescent="0.2">
      <c r="A126">
        <v>17</v>
      </c>
      <c r="B126">
        <v>1</v>
      </c>
      <c r="C126">
        <f>ROW(SmtRes!A105)</f>
        <v>105</v>
      </c>
      <c r="D126">
        <f>ROW(EtalonRes!A105)</f>
        <v>105</v>
      </c>
      <c r="E126" t="s">
        <v>169</v>
      </c>
      <c r="F126" t="s">
        <v>51</v>
      </c>
      <c r="G126" t="s">
        <v>52</v>
      </c>
      <c r="H126" t="s">
        <v>23</v>
      </c>
      <c r="I126">
        <f>'1.Лок.смета.и.Акт'!E329</f>
        <v>107</v>
      </c>
      <c r="J126">
        <v>0</v>
      </c>
      <c r="K126">
        <v>107</v>
      </c>
      <c r="O126">
        <f t="shared" si="78"/>
        <v>72017.31</v>
      </c>
      <c r="P126">
        <f t="shared" si="79"/>
        <v>33805.019999999997</v>
      </c>
      <c r="Q126">
        <f t="shared" si="80"/>
        <v>2199.17</v>
      </c>
      <c r="R126">
        <f t="shared" si="81"/>
        <v>464.45</v>
      </c>
      <c r="S126">
        <f t="shared" si="82"/>
        <v>36013.120000000003</v>
      </c>
      <c r="T126">
        <f t="shared" si="83"/>
        <v>0</v>
      </c>
      <c r="U126">
        <f t="shared" si="84"/>
        <v>120.2145</v>
      </c>
      <c r="V126">
        <f t="shared" si="85"/>
        <v>1.1234999999999999</v>
      </c>
      <c r="W126">
        <f t="shared" si="86"/>
        <v>0</v>
      </c>
      <c r="X126">
        <f t="shared" si="87"/>
        <v>44137.86</v>
      </c>
      <c r="Y126">
        <f t="shared" si="88"/>
        <v>26263.85</v>
      </c>
      <c r="AA126">
        <v>74674256</v>
      </c>
      <c r="AB126">
        <f t="shared" si="89"/>
        <v>46.31</v>
      </c>
      <c r="AC126">
        <f t="shared" si="90"/>
        <v>34.68</v>
      </c>
      <c r="AD126">
        <f>ROUND(((((ET126*ROUND(1.05,7)))-((EU126*ROUND(1.05,7))))+AE126),2)</f>
        <v>1.55</v>
      </c>
      <c r="AE126">
        <f>ROUND(((EU126*ROUND(1.05,7))),2)</f>
        <v>0.13</v>
      </c>
      <c r="AF126">
        <f>ROUND(((EV126*ROUND(1.05,7))),2)</f>
        <v>10.08</v>
      </c>
      <c r="AG126">
        <f t="shared" si="91"/>
        <v>0</v>
      </c>
      <c r="AH126">
        <f>((EW126*ROUND(1.05,7)))</f>
        <v>1.1235000000000002</v>
      </c>
      <c r="AI126">
        <f>((EX126*ROUND(1.05,7)))</f>
        <v>1.0500000000000001E-2</v>
      </c>
      <c r="AJ126">
        <f t="shared" si="92"/>
        <v>0</v>
      </c>
      <c r="AK126">
        <f>AL126+AM126+AO126</f>
        <v>45.75</v>
      </c>
      <c r="AL126" s="68">
        <f>'1.Лок.смета.и.Акт'!F333</f>
        <v>34.68</v>
      </c>
      <c r="AM126" s="68">
        <f>'1.Лок.смета.и.Акт'!F331</f>
        <v>1.47</v>
      </c>
      <c r="AN126" s="68">
        <f>'1.Лок.смета.и.Акт'!F332</f>
        <v>0.12</v>
      </c>
      <c r="AO126" s="68">
        <f>'1.Лок.смета.и.Акт'!F330</f>
        <v>9.6</v>
      </c>
      <c r="AP126">
        <v>0</v>
      </c>
      <c r="AQ126">
        <f>'1.Лок.смета.и.Акт'!E336</f>
        <v>1.07</v>
      </c>
      <c r="AR126">
        <v>0.01</v>
      </c>
      <c r="AS126">
        <v>0</v>
      </c>
      <c r="AT126">
        <v>121</v>
      </c>
      <c r="AU126">
        <v>72</v>
      </c>
      <c r="AV126">
        <v>1</v>
      </c>
      <c r="AW126">
        <v>1</v>
      </c>
      <c r="AZ126">
        <v>1</v>
      </c>
      <c r="BA126">
        <f>'1.Лок.смета.и.Акт'!J330</f>
        <v>33.39</v>
      </c>
      <c r="BB126">
        <f>'1.Лок.смета.и.Акт'!J331</f>
        <v>13.26</v>
      </c>
      <c r="BC126">
        <f>'1.Лок.смета.и.Акт'!J333</f>
        <v>9.11</v>
      </c>
      <c r="BD126" t="s">
        <v>6</v>
      </c>
      <c r="BE126" t="s">
        <v>6</v>
      </c>
      <c r="BF126" t="s">
        <v>6</v>
      </c>
      <c r="BG126" t="s">
        <v>6</v>
      </c>
      <c r="BH126">
        <v>0</v>
      </c>
      <c r="BI126">
        <v>1</v>
      </c>
      <c r="BJ126" t="s">
        <v>53</v>
      </c>
      <c r="BM126">
        <v>20001</v>
      </c>
      <c r="BN126">
        <v>0</v>
      </c>
      <c r="BO126" t="s">
        <v>6</v>
      </c>
      <c r="BP126">
        <v>0</v>
      </c>
      <c r="BQ126">
        <v>22</v>
      </c>
      <c r="BR126">
        <v>0</v>
      </c>
      <c r="BS126">
        <f>'1.Лок.смета.и.Акт'!J332</f>
        <v>33.39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6</v>
      </c>
      <c r="BZ126">
        <v>121</v>
      </c>
      <c r="CA126">
        <v>72</v>
      </c>
      <c r="CB126" t="s">
        <v>6</v>
      </c>
      <c r="CE126">
        <v>0</v>
      </c>
      <c r="CF126">
        <v>0</v>
      </c>
      <c r="CG126">
        <v>0</v>
      </c>
      <c r="CM126">
        <v>0</v>
      </c>
      <c r="CN126" t="s">
        <v>25</v>
      </c>
      <c r="CO126">
        <v>0</v>
      </c>
      <c r="CP126">
        <f t="shared" si="93"/>
        <v>72017.31</v>
      </c>
      <c r="CQ126">
        <f>AC126*BC126</f>
        <v>315.9348</v>
      </c>
      <c r="CR126">
        <f>AD126*BB126</f>
        <v>20.553000000000001</v>
      </c>
      <c r="CS126">
        <f t="shared" si="94"/>
        <v>4.3407</v>
      </c>
      <c r="CT126">
        <f t="shared" si="95"/>
        <v>336.57120000000003</v>
      </c>
      <c r="CU126">
        <f t="shared" si="96"/>
        <v>0</v>
      </c>
      <c r="CV126">
        <f t="shared" si="97"/>
        <v>1.1235000000000002</v>
      </c>
      <c r="CW126">
        <f t="shared" si="98"/>
        <v>1.0500000000000001E-2</v>
      </c>
      <c r="CX126">
        <f t="shared" si="99"/>
        <v>0</v>
      </c>
      <c r="CY126">
        <f t="shared" si="100"/>
        <v>44137.859700000001</v>
      </c>
      <c r="CZ126">
        <f t="shared" si="101"/>
        <v>26263.850399999999</v>
      </c>
      <c r="DB126">
        <v>9</v>
      </c>
      <c r="DC126" t="s">
        <v>6</v>
      </c>
      <c r="DD126" t="s">
        <v>6</v>
      </c>
      <c r="DE126" t="s">
        <v>26</v>
      </c>
      <c r="DF126" t="s">
        <v>26</v>
      </c>
      <c r="DG126" t="s">
        <v>26</v>
      </c>
      <c r="DH126" t="s">
        <v>6</v>
      </c>
      <c r="DI126" t="s">
        <v>26</v>
      </c>
      <c r="DJ126" t="s">
        <v>26</v>
      </c>
      <c r="DK126" t="s">
        <v>6</v>
      </c>
      <c r="DL126" t="s">
        <v>6</v>
      </c>
      <c r="DM126" t="s">
        <v>6</v>
      </c>
      <c r="DN126">
        <v>0</v>
      </c>
      <c r="DO126">
        <v>0</v>
      </c>
      <c r="DP126">
        <v>1</v>
      </c>
      <c r="DQ126">
        <v>1</v>
      </c>
      <c r="DU126">
        <v>1013</v>
      </c>
      <c r="DV126" t="s">
        <v>23</v>
      </c>
      <c r="DW126" t="str">
        <f>'1.Лок.смета.и.Акт'!D329</f>
        <v>ШТ</v>
      </c>
      <c r="DX126">
        <v>1</v>
      </c>
      <c r="DZ126" t="s">
        <v>6</v>
      </c>
      <c r="EA126" t="s">
        <v>6</v>
      </c>
      <c r="EB126" t="s">
        <v>6</v>
      </c>
      <c r="EC126" t="s">
        <v>6</v>
      </c>
      <c r="EE126">
        <v>61529847</v>
      </c>
      <c r="EF126">
        <v>22</v>
      </c>
      <c r="EG126" t="s">
        <v>27</v>
      </c>
      <c r="EH126">
        <v>16</v>
      </c>
      <c r="EI126" t="s">
        <v>28</v>
      </c>
      <c r="EJ126">
        <v>1</v>
      </c>
      <c r="EK126">
        <v>20001</v>
      </c>
      <c r="EL126" t="s">
        <v>29</v>
      </c>
      <c r="EM126" t="s">
        <v>30</v>
      </c>
      <c r="EO126" t="s">
        <v>31</v>
      </c>
      <c r="EQ126">
        <v>0</v>
      </c>
      <c r="ER126">
        <f>ES126+ET126+EV126</f>
        <v>45.75</v>
      </c>
      <c r="ES126" s="68">
        <f>'1.Лок.смета.и.Акт'!F333</f>
        <v>34.68</v>
      </c>
      <c r="ET126" s="68">
        <f>'1.Лок.смета.и.Акт'!F331</f>
        <v>1.47</v>
      </c>
      <c r="EU126" s="68">
        <f>'1.Лок.смета.и.Акт'!F332</f>
        <v>0.12</v>
      </c>
      <c r="EV126" s="68">
        <f>'1.Лок.смета.и.Акт'!F330</f>
        <v>9.6</v>
      </c>
      <c r="EW126">
        <f>'1.Лок.смета.и.Акт'!E336</f>
        <v>1.07</v>
      </c>
      <c r="EX126">
        <v>0.01</v>
      </c>
      <c r="EY126">
        <v>0</v>
      </c>
      <c r="FQ126">
        <v>0</v>
      </c>
      <c r="FR126">
        <f t="shared" si="102"/>
        <v>0</v>
      </c>
      <c r="FS126">
        <v>0</v>
      </c>
      <c r="FX126">
        <v>121</v>
      </c>
      <c r="FY126">
        <v>72</v>
      </c>
      <c r="GA126" t="s">
        <v>6</v>
      </c>
      <c r="GD126">
        <v>1</v>
      </c>
      <c r="GF126">
        <v>-586852839</v>
      </c>
      <c r="GG126">
        <v>2</v>
      </c>
      <c r="GH126">
        <v>1</v>
      </c>
      <c r="GI126">
        <v>4</v>
      </c>
      <c r="GJ126">
        <v>0</v>
      </c>
      <c r="GK126">
        <v>0</v>
      </c>
      <c r="GL126">
        <f t="shared" si="103"/>
        <v>0</v>
      </c>
      <c r="GM126">
        <f t="shared" si="104"/>
        <v>142419.01999999999</v>
      </c>
      <c r="GN126">
        <f t="shared" si="105"/>
        <v>142419.01999999999</v>
      </c>
      <c r="GO126">
        <f t="shared" si="106"/>
        <v>0</v>
      </c>
      <c r="GP126">
        <f t="shared" si="107"/>
        <v>0</v>
      </c>
      <c r="GR126">
        <v>0</v>
      </c>
      <c r="GS126">
        <v>3</v>
      </c>
      <c r="GT126">
        <v>0</v>
      </c>
      <c r="GU126" t="s">
        <v>6</v>
      </c>
      <c r="GV126">
        <f t="shared" si="108"/>
        <v>0</v>
      </c>
      <c r="GW126">
        <v>1</v>
      </c>
      <c r="GX126">
        <f t="shared" si="109"/>
        <v>0</v>
      </c>
      <c r="HA126">
        <v>0</v>
      </c>
      <c r="HB126">
        <v>0</v>
      </c>
      <c r="HC126">
        <f t="shared" si="110"/>
        <v>0</v>
      </c>
      <c r="HE126" t="s">
        <v>6</v>
      </c>
      <c r="HF126" t="s">
        <v>6</v>
      </c>
      <c r="HM126" t="s">
        <v>6</v>
      </c>
      <c r="HN126" t="s">
        <v>32</v>
      </c>
      <c r="HO126" t="s">
        <v>33</v>
      </c>
      <c r="HP126" t="s">
        <v>28</v>
      </c>
      <c r="HQ126" t="s">
        <v>28</v>
      </c>
      <c r="IF126">
        <v>-1</v>
      </c>
      <c r="IK126">
        <v>0</v>
      </c>
    </row>
    <row r="127" spans="1:245" x14ac:dyDescent="0.2">
      <c r="A127">
        <v>18</v>
      </c>
      <c r="B127">
        <v>1</v>
      </c>
      <c r="C127">
        <v>100</v>
      </c>
      <c r="E127" t="s">
        <v>170</v>
      </c>
      <c r="F127" t="str">
        <f>'1.Лок.смета.и.Акт'!B337</f>
        <v>01.7.03.04-0001-3</v>
      </c>
      <c r="G127" t="s">
        <v>55</v>
      </c>
      <c r="H127" t="s">
        <v>56</v>
      </c>
      <c r="I127" t="e">
        <f>I126*J127</f>
        <v>#REF!</v>
      </c>
      <c r="J127" s="174" t="e">
        <f>#REF!</f>
        <v>#REF!</v>
      </c>
      <c r="K127">
        <v>0.1</v>
      </c>
      <c r="O127" t="e">
        <f t="shared" si="78"/>
        <v>#REF!</v>
      </c>
      <c r="P127" t="e">
        <f t="shared" si="79"/>
        <v>#REF!</v>
      </c>
      <c r="Q127" t="e">
        <f t="shared" si="80"/>
        <v>#REF!</v>
      </c>
      <c r="R127" t="e">
        <f t="shared" si="81"/>
        <v>#REF!</v>
      </c>
      <c r="S127" t="e">
        <f t="shared" si="82"/>
        <v>#REF!</v>
      </c>
      <c r="T127" t="e">
        <f t="shared" si="83"/>
        <v>#REF!</v>
      </c>
      <c r="U127" t="e">
        <f t="shared" si="84"/>
        <v>#REF!</v>
      </c>
      <c r="V127" t="e">
        <f t="shared" si="85"/>
        <v>#REF!</v>
      </c>
      <c r="W127" t="e">
        <f t="shared" si="86"/>
        <v>#REF!</v>
      </c>
      <c r="X127" t="e">
        <f t="shared" si="87"/>
        <v>#REF!</v>
      </c>
      <c r="Y127" t="e">
        <f t="shared" si="88"/>
        <v>#REF!</v>
      </c>
      <c r="AA127">
        <v>74674256</v>
      </c>
      <c r="AB127">
        <f t="shared" si="89"/>
        <v>1</v>
      </c>
      <c r="AC127">
        <f t="shared" si="90"/>
        <v>1</v>
      </c>
      <c r="AD127">
        <f>ROUND((((ET127)-(EU127))+AE127),2)</f>
        <v>0</v>
      </c>
      <c r="AE127">
        <f t="shared" ref="AE127:AF129" si="113">ROUND((EU127),2)</f>
        <v>0</v>
      </c>
      <c r="AF127">
        <f t="shared" si="113"/>
        <v>0</v>
      </c>
      <c r="AG127">
        <f t="shared" si="91"/>
        <v>0</v>
      </c>
      <c r="AH127">
        <f t="shared" ref="AH127:AI129" si="114">(EW127)</f>
        <v>0</v>
      </c>
      <c r="AI127">
        <f t="shared" si="114"/>
        <v>0</v>
      </c>
      <c r="AJ127">
        <f t="shared" si="92"/>
        <v>0</v>
      </c>
      <c r="AK127">
        <v>1</v>
      </c>
      <c r="AL127" s="68">
        <f>'1.Лок.смета.и.Акт'!F337</f>
        <v>1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f>'1.Лок.смета.и.Акт'!J337</f>
        <v>9.11</v>
      </c>
      <c r="BD127" t="s">
        <v>6</v>
      </c>
      <c r="BE127" t="s">
        <v>6</v>
      </c>
      <c r="BF127" t="s">
        <v>6</v>
      </c>
      <c r="BG127" t="s">
        <v>6</v>
      </c>
      <c r="BH127">
        <v>3</v>
      </c>
      <c r="BI127">
        <v>1</v>
      </c>
      <c r="BJ127" t="s">
        <v>57</v>
      </c>
      <c r="BM127">
        <v>500001</v>
      </c>
      <c r="BN127">
        <v>0</v>
      </c>
      <c r="BO127" t="s">
        <v>6</v>
      </c>
      <c r="BP127">
        <v>0</v>
      </c>
      <c r="BQ127">
        <v>8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6</v>
      </c>
      <c r="BZ127">
        <v>0</v>
      </c>
      <c r="CA127">
        <v>0</v>
      </c>
      <c r="CB127" t="s">
        <v>6</v>
      </c>
      <c r="CE127">
        <v>0</v>
      </c>
      <c r="CF127">
        <v>0</v>
      </c>
      <c r="CG127">
        <v>0</v>
      </c>
      <c r="CM127">
        <v>0</v>
      </c>
      <c r="CN127" t="s">
        <v>6</v>
      </c>
      <c r="CO127">
        <v>0</v>
      </c>
      <c r="CP127" t="e">
        <f t="shared" si="93"/>
        <v>#REF!</v>
      </c>
      <c r="CQ127">
        <f>AC127*BC127</f>
        <v>9.11</v>
      </c>
      <c r="CR127">
        <f>AD127*BB127</f>
        <v>0</v>
      </c>
      <c r="CS127">
        <f t="shared" si="94"/>
        <v>0</v>
      </c>
      <c r="CT127">
        <f t="shared" si="95"/>
        <v>0</v>
      </c>
      <c r="CU127">
        <f t="shared" si="96"/>
        <v>0</v>
      </c>
      <c r="CV127">
        <f t="shared" si="97"/>
        <v>0</v>
      </c>
      <c r="CW127">
        <f t="shared" si="98"/>
        <v>0</v>
      </c>
      <c r="CX127">
        <f t="shared" si="99"/>
        <v>0</v>
      </c>
      <c r="CY127" t="e">
        <f t="shared" si="100"/>
        <v>#REF!</v>
      </c>
      <c r="CZ127" t="e">
        <f t="shared" si="101"/>
        <v>#REF!</v>
      </c>
      <c r="DC127" t="s">
        <v>6</v>
      </c>
      <c r="DD127" t="s">
        <v>6</v>
      </c>
      <c r="DE127" t="s">
        <v>6</v>
      </c>
      <c r="DF127" t="s">
        <v>6</v>
      </c>
      <c r="DG127" t="s">
        <v>6</v>
      </c>
      <c r="DH127" t="s">
        <v>6</v>
      </c>
      <c r="DI127" t="s">
        <v>6</v>
      </c>
      <c r="DJ127" t="s">
        <v>6</v>
      </c>
      <c r="DK127" t="s">
        <v>6</v>
      </c>
      <c r="DL127" t="s">
        <v>6</v>
      </c>
      <c r="DM127" t="s">
        <v>6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56</v>
      </c>
      <c r="DW127" t="str">
        <f>'1.Лок.смета.и.Акт'!D337</f>
        <v>РУБ</v>
      </c>
      <c r="DX127">
        <v>1</v>
      </c>
      <c r="DZ127" t="s">
        <v>6</v>
      </c>
      <c r="EA127" t="s">
        <v>6</v>
      </c>
      <c r="EB127" t="s">
        <v>6</v>
      </c>
      <c r="EC127" t="s">
        <v>6</v>
      </c>
      <c r="EE127">
        <v>61530067</v>
      </c>
      <c r="EF127">
        <v>8</v>
      </c>
      <c r="EG127" t="s">
        <v>58</v>
      </c>
      <c r="EH127">
        <v>0</v>
      </c>
      <c r="EI127" t="s">
        <v>6</v>
      </c>
      <c r="EJ127">
        <v>1</v>
      </c>
      <c r="EK127">
        <v>500001</v>
      </c>
      <c r="EL127" t="s">
        <v>59</v>
      </c>
      <c r="EM127" t="s">
        <v>60</v>
      </c>
      <c r="EO127" t="s">
        <v>6</v>
      </c>
      <c r="EQ127">
        <v>0</v>
      </c>
      <c r="ER127">
        <v>1</v>
      </c>
      <c r="ES127" s="68">
        <f>'1.Лок.смета.и.Акт'!F337</f>
        <v>1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f t="shared" si="102"/>
        <v>0</v>
      </c>
      <c r="FS127">
        <v>0</v>
      </c>
      <c r="FX127">
        <v>0</v>
      </c>
      <c r="FY127">
        <v>0</v>
      </c>
      <c r="GA127" t="s">
        <v>6</v>
      </c>
      <c r="GD127">
        <v>1</v>
      </c>
      <c r="GF127">
        <v>-1743999360</v>
      </c>
      <c r="GG127">
        <v>2</v>
      </c>
      <c r="GH127">
        <v>1</v>
      </c>
      <c r="GI127">
        <v>4</v>
      </c>
      <c r="GJ127">
        <v>0</v>
      </c>
      <c r="GK127">
        <v>0</v>
      </c>
      <c r="GL127">
        <f t="shared" si="103"/>
        <v>0</v>
      </c>
      <c r="GM127" t="e">
        <f t="shared" si="104"/>
        <v>#REF!</v>
      </c>
      <c r="GN127" t="e">
        <f t="shared" si="105"/>
        <v>#REF!</v>
      </c>
      <c r="GO127">
        <f t="shared" si="106"/>
        <v>0</v>
      </c>
      <c r="GP127">
        <f t="shared" si="107"/>
        <v>0</v>
      </c>
      <c r="GR127">
        <v>0</v>
      </c>
      <c r="GS127">
        <v>3</v>
      </c>
      <c r="GT127">
        <v>0</v>
      </c>
      <c r="GU127" t="s">
        <v>6</v>
      </c>
      <c r="GV127">
        <f t="shared" si="108"/>
        <v>0</v>
      </c>
      <c r="GW127">
        <v>1</v>
      </c>
      <c r="GX127" t="e">
        <f t="shared" si="109"/>
        <v>#REF!</v>
      </c>
      <c r="HA127">
        <v>0</v>
      </c>
      <c r="HB127">
        <v>0</v>
      </c>
      <c r="HC127">
        <f t="shared" si="110"/>
        <v>0</v>
      </c>
      <c r="HE127" t="s">
        <v>6</v>
      </c>
      <c r="HF127" t="s">
        <v>6</v>
      </c>
      <c r="HM127" t="s">
        <v>6</v>
      </c>
      <c r="HN127" t="s">
        <v>6</v>
      </c>
      <c r="HO127" t="s">
        <v>6</v>
      </c>
      <c r="HP127" t="s">
        <v>6</v>
      </c>
      <c r="HQ127" t="s">
        <v>6</v>
      </c>
      <c r="IF127">
        <v>-1</v>
      </c>
      <c r="IK127">
        <v>0</v>
      </c>
    </row>
    <row r="128" spans="1:245" x14ac:dyDescent="0.2">
      <c r="A128">
        <v>18</v>
      </c>
      <c r="B128">
        <v>1</v>
      </c>
      <c r="C128">
        <v>104</v>
      </c>
      <c r="E128" t="s">
        <v>171</v>
      </c>
      <c r="F128" t="str">
        <f>'1.Лок.смета.и.Акт'!B338</f>
        <v>19.2.03.02-0441</v>
      </c>
      <c r="G128" t="s">
        <v>63</v>
      </c>
      <c r="H128" t="s">
        <v>64</v>
      </c>
      <c r="I128">
        <f>I126*J128</f>
        <v>-2.14</v>
      </c>
      <c r="J128">
        <v>-0.02</v>
      </c>
      <c r="K128">
        <v>-0.02</v>
      </c>
      <c r="O128">
        <f t="shared" si="78"/>
        <v>-30013.17</v>
      </c>
      <c r="P128">
        <f t="shared" si="79"/>
        <v>-30013.17</v>
      </c>
      <c r="Q128">
        <f t="shared" si="80"/>
        <v>0</v>
      </c>
      <c r="R128">
        <f t="shared" si="81"/>
        <v>0</v>
      </c>
      <c r="S128">
        <f t="shared" si="82"/>
        <v>0</v>
      </c>
      <c r="T128">
        <f t="shared" si="83"/>
        <v>0</v>
      </c>
      <c r="U128">
        <f t="shared" si="84"/>
        <v>0</v>
      </c>
      <c r="V128">
        <f t="shared" si="85"/>
        <v>0</v>
      </c>
      <c r="W128">
        <f t="shared" si="86"/>
        <v>0</v>
      </c>
      <c r="X128">
        <f t="shared" si="87"/>
        <v>0</v>
      </c>
      <c r="Y128">
        <f t="shared" si="88"/>
        <v>0</v>
      </c>
      <c r="AA128">
        <v>74674256</v>
      </c>
      <c r="AB128">
        <f t="shared" si="89"/>
        <v>1539.5</v>
      </c>
      <c r="AC128">
        <f t="shared" si="90"/>
        <v>1539.5</v>
      </c>
      <c r="AD128">
        <f>ROUND((((ET128)-(EU128))+AE128),2)</f>
        <v>0</v>
      </c>
      <c r="AE128">
        <f t="shared" si="113"/>
        <v>0</v>
      </c>
      <c r="AF128">
        <f t="shared" si="113"/>
        <v>0</v>
      </c>
      <c r="AG128">
        <f t="shared" si="91"/>
        <v>0</v>
      </c>
      <c r="AH128">
        <f t="shared" si="114"/>
        <v>0</v>
      </c>
      <c r="AI128">
        <f t="shared" si="114"/>
        <v>0</v>
      </c>
      <c r="AJ128">
        <f t="shared" si="92"/>
        <v>0</v>
      </c>
      <c r="AK128">
        <v>1539.5</v>
      </c>
      <c r="AL128" s="68">
        <f>'1.Лок.смета.и.Акт'!F338</f>
        <v>1539.5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f>'1.Лок.смета.и.Акт'!J338</f>
        <v>9.11</v>
      </c>
      <c r="BD128" t="s">
        <v>6</v>
      </c>
      <c r="BE128" t="s">
        <v>6</v>
      </c>
      <c r="BF128" t="s">
        <v>6</v>
      </c>
      <c r="BG128" t="s">
        <v>6</v>
      </c>
      <c r="BH128">
        <v>3</v>
      </c>
      <c r="BI128">
        <v>1</v>
      </c>
      <c r="BJ128" t="s">
        <v>65</v>
      </c>
      <c r="BM128">
        <v>500001</v>
      </c>
      <c r="BN128">
        <v>0</v>
      </c>
      <c r="BO128" t="s">
        <v>6</v>
      </c>
      <c r="BP128">
        <v>0</v>
      </c>
      <c r="BQ128">
        <v>8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6</v>
      </c>
      <c r="BZ128">
        <v>0</v>
      </c>
      <c r="CA128">
        <v>0</v>
      </c>
      <c r="CB128" t="s">
        <v>6</v>
      </c>
      <c r="CE128">
        <v>0</v>
      </c>
      <c r="CF128">
        <v>0</v>
      </c>
      <c r="CG128">
        <v>0</v>
      </c>
      <c r="CM128">
        <v>0</v>
      </c>
      <c r="CN128" t="s">
        <v>6</v>
      </c>
      <c r="CO128">
        <v>0</v>
      </c>
      <c r="CP128">
        <f t="shared" si="93"/>
        <v>-30013.17</v>
      </c>
      <c r="CQ128">
        <f>AC128*BC128</f>
        <v>14024.844999999999</v>
      </c>
      <c r="CR128">
        <f>AD128*BB128</f>
        <v>0</v>
      </c>
      <c r="CS128">
        <f t="shared" si="94"/>
        <v>0</v>
      </c>
      <c r="CT128">
        <f t="shared" si="95"/>
        <v>0</v>
      </c>
      <c r="CU128">
        <f t="shared" si="96"/>
        <v>0</v>
      </c>
      <c r="CV128">
        <f t="shared" si="97"/>
        <v>0</v>
      </c>
      <c r="CW128">
        <f t="shared" si="98"/>
        <v>0</v>
      </c>
      <c r="CX128">
        <f t="shared" si="99"/>
        <v>0</v>
      </c>
      <c r="CY128">
        <f t="shared" si="100"/>
        <v>0</v>
      </c>
      <c r="CZ128">
        <f t="shared" si="101"/>
        <v>0</v>
      </c>
      <c r="DC128" t="s">
        <v>6</v>
      </c>
      <c r="DD128" t="s">
        <v>6</v>
      </c>
      <c r="DE128" t="s">
        <v>6</v>
      </c>
      <c r="DF128" t="s">
        <v>6</v>
      </c>
      <c r="DG128" t="s">
        <v>6</v>
      </c>
      <c r="DH128" t="s">
        <v>6</v>
      </c>
      <c r="DI128" t="s">
        <v>6</v>
      </c>
      <c r="DJ128" t="s">
        <v>6</v>
      </c>
      <c r="DK128" t="s">
        <v>6</v>
      </c>
      <c r="DL128" t="s">
        <v>6</v>
      </c>
      <c r="DM128" t="s">
        <v>6</v>
      </c>
      <c r="DN128">
        <v>0</v>
      </c>
      <c r="DO128">
        <v>0</v>
      </c>
      <c r="DP128">
        <v>1</v>
      </c>
      <c r="DQ128">
        <v>1</v>
      </c>
      <c r="DU128">
        <v>1005</v>
      </c>
      <c r="DV128" t="s">
        <v>64</v>
      </c>
      <c r="DW128" t="str">
        <f>'1.Лок.смета.и.Акт'!D338</f>
        <v>м2</v>
      </c>
      <c r="DX128">
        <v>1</v>
      </c>
      <c r="DZ128" t="s">
        <v>6</v>
      </c>
      <c r="EA128" t="s">
        <v>6</v>
      </c>
      <c r="EB128" t="s">
        <v>6</v>
      </c>
      <c r="EC128" t="s">
        <v>6</v>
      </c>
      <c r="EE128">
        <v>61530067</v>
      </c>
      <c r="EF128">
        <v>8</v>
      </c>
      <c r="EG128" t="s">
        <v>58</v>
      </c>
      <c r="EH128">
        <v>0</v>
      </c>
      <c r="EI128" t="s">
        <v>6</v>
      </c>
      <c r="EJ128">
        <v>1</v>
      </c>
      <c r="EK128">
        <v>500001</v>
      </c>
      <c r="EL128" t="s">
        <v>59</v>
      </c>
      <c r="EM128" t="s">
        <v>60</v>
      </c>
      <c r="EO128" t="s">
        <v>6</v>
      </c>
      <c r="EQ128">
        <v>32768</v>
      </c>
      <c r="ER128">
        <v>1539.5</v>
      </c>
      <c r="ES128" s="68">
        <f>'1.Лок.смета.и.Акт'!F338</f>
        <v>1539.5</v>
      </c>
      <c r="ET128">
        <v>0</v>
      </c>
      <c r="EU128">
        <v>0</v>
      </c>
      <c r="EV128">
        <v>0</v>
      </c>
      <c r="EW128">
        <v>0</v>
      </c>
      <c r="EX128">
        <v>0</v>
      </c>
      <c r="FQ128">
        <v>0</v>
      </c>
      <c r="FR128">
        <f t="shared" si="102"/>
        <v>0</v>
      </c>
      <c r="FS128">
        <v>0</v>
      </c>
      <c r="FX128">
        <v>0</v>
      </c>
      <c r="FY128">
        <v>0</v>
      </c>
      <c r="GA128" t="s">
        <v>6</v>
      </c>
      <c r="GD128">
        <v>1</v>
      </c>
      <c r="GF128">
        <v>1232260308</v>
      </c>
      <c r="GG128">
        <v>2</v>
      </c>
      <c r="GH128">
        <v>1</v>
      </c>
      <c r="GI128">
        <v>4</v>
      </c>
      <c r="GJ128">
        <v>0</v>
      </c>
      <c r="GK128">
        <v>0</v>
      </c>
      <c r="GL128">
        <f t="shared" si="103"/>
        <v>0</v>
      </c>
      <c r="GM128">
        <f t="shared" si="104"/>
        <v>-30013.17</v>
      </c>
      <c r="GN128">
        <f t="shared" si="105"/>
        <v>-30013.17</v>
      </c>
      <c r="GO128">
        <f t="shared" si="106"/>
        <v>0</v>
      </c>
      <c r="GP128">
        <f t="shared" si="107"/>
        <v>0</v>
      </c>
      <c r="GR128">
        <v>0</v>
      </c>
      <c r="GS128">
        <v>3</v>
      </c>
      <c r="GT128">
        <v>0</v>
      </c>
      <c r="GU128" t="s">
        <v>6</v>
      </c>
      <c r="GV128">
        <f t="shared" si="108"/>
        <v>0</v>
      </c>
      <c r="GW128">
        <v>1</v>
      </c>
      <c r="GX128">
        <f t="shared" si="109"/>
        <v>0</v>
      </c>
      <c r="HA128">
        <v>0</v>
      </c>
      <c r="HB128">
        <v>0</v>
      </c>
      <c r="HC128">
        <f t="shared" si="110"/>
        <v>0</v>
      </c>
      <c r="HE128" t="s">
        <v>6</v>
      </c>
      <c r="HF128" t="s">
        <v>6</v>
      </c>
      <c r="HM128" t="s">
        <v>6</v>
      </c>
      <c r="HN128" t="s">
        <v>6</v>
      </c>
      <c r="HO128" t="s">
        <v>6</v>
      </c>
      <c r="HP128" t="s">
        <v>6</v>
      </c>
      <c r="HQ128" t="s">
        <v>6</v>
      </c>
      <c r="IF128">
        <v>-1</v>
      </c>
      <c r="IK128">
        <v>0</v>
      </c>
    </row>
    <row r="129" spans="1:245" x14ac:dyDescent="0.2">
      <c r="A129">
        <v>18</v>
      </c>
      <c r="B129">
        <v>1</v>
      </c>
      <c r="C129">
        <v>105</v>
      </c>
      <c r="E129" t="s">
        <v>172</v>
      </c>
      <c r="F129" t="str">
        <f>'1.Лок.смета.и.Акт'!B339</f>
        <v>Прайс</v>
      </c>
      <c r="G129" t="s">
        <v>74</v>
      </c>
      <c r="H129" t="s">
        <v>23</v>
      </c>
      <c r="I129" t="e">
        <f>I126*J129</f>
        <v>#REF!</v>
      </c>
      <c r="J129" s="174" t="e">
        <f>#REF!</f>
        <v>#REF!</v>
      </c>
      <c r="K129">
        <v>1</v>
      </c>
      <c r="O129" t="e">
        <f t="shared" si="78"/>
        <v>#REF!</v>
      </c>
      <c r="P129" t="e">
        <f t="shared" si="79"/>
        <v>#REF!</v>
      </c>
      <c r="Q129" t="e">
        <f t="shared" si="80"/>
        <v>#REF!</v>
      </c>
      <c r="R129" t="e">
        <f t="shared" si="81"/>
        <v>#REF!</v>
      </c>
      <c r="S129" t="e">
        <f t="shared" si="82"/>
        <v>#REF!</v>
      </c>
      <c r="T129" t="e">
        <f t="shared" si="83"/>
        <v>#REF!</v>
      </c>
      <c r="U129" t="e">
        <f t="shared" si="84"/>
        <v>#REF!</v>
      </c>
      <c r="V129" t="e">
        <f t="shared" si="85"/>
        <v>#REF!</v>
      </c>
      <c r="W129" t="e">
        <f t="shared" si="86"/>
        <v>#REF!</v>
      </c>
      <c r="X129" t="e">
        <f t="shared" si="87"/>
        <v>#REF!</v>
      </c>
      <c r="Y129" t="e">
        <f t="shared" si="88"/>
        <v>#REF!</v>
      </c>
      <c r="AA129">
        <v>74674256</v>
      </c>
      <c r="AB129">
        <f t="shared" si="89"/>
        <v>1091.05</v>
      </c>
      <c r="AC129">
        <f t="shared" si="90"/>
        <v>1091.05</v>
      </c>
      <c r="AD129">
        <f>ROUND((((ET129)-(EU129))+AE129),2)</f>
        <v>0</v>
      </c>
      <c r="AE129">
        <f t="shared" si="113"/>
        <v>0</v>
      </c>
      <c r="AF129">
        <f t="shared" si="113"/>
        <v>0</v>
      </c>
      <c r="AG129">
        <f t="shared" si="91"/>
        <v>0</v>
      </c>
      <c r="AH129">
        <f t="shared" si="114"/>
        <v>0</v>
      </c>
      <c r="AI129">
        <f t="shared" si="114"/>
        <v>0</v>
      </c>
      <c r="AJ129">
        <f t="shared" si="92"/>
        <v>0</v>
      </c>
      <c r="AK129">
        <v>1091.0500000000002</v>
      </c>
      <c r="AL129" s="68">
        <f>'1.Лок.смета.и.Акт'!F339</f>
        <v>1091.0500000000002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f>'1.Лок.смета.и.Акт'!J339</f>
        <v>9.11</v>
      </c>
      <c r="BD129" t="s">
        <v>6</v>
      </c>
      <c r="BE129" t="s">
        <v>6</v>
      </c>
      <c r="BF129" t="s">
        <v>6</v>
      </c>
      <c r="BG129" t="s">
        <v>6</v>
      </c>
      <c r="BH129">
        <v>3</v>
      </c>
      <c r="BI129">
        <v>1</v>
      </c>
      <c r="BJ129" t="s">
        <v>75</v>
      </c>
      <c r="BM129">
        <v>500001</v>
      </c>
      <c r="BN129">
        <v>0</v>
      </c>
      <c r="BO129" t="s">
        <v>6</v>
      </c>
      <c r="BP129">
        <v>0</v>
      </c>
      <c r="BQ129">
        <v>8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6</v>
      </c>
      <c r="BZ129">
        <v>0</v>
      </c>
      <c r="CA129">
        <v>0</v>
      </c>
      <c r="CB129" t="s">
        <v>6</v>
      </c>
      <c r="CE129">
        <v>0</v>
      </c>
      <c r="CF129">
        <v>0</v>
      </c>
      <c r="CG129">
        <v>0</v>
      </c>
      <c r="CM129">
        <v>0</v>
      </c>
      <c r="CN129" t="s">
        <v>6</v>
      </c>
      <c r="CO129">
        <v>0</v>
      </c>
      <c r="CP129" t="e">
        <f t="shared" si="93"/>
        <v>#REF!</v>
      </c>
      <c r="CQ129">
        <f>AC129</f>
        <v>1091.05</v>
      </c>
      <c r="CR129">
        <f>AD129</f>
        <v>0</v>
      </c>
      <c r="CS129">
        <f t="shared" si="94"/>
        <v>0</v>
      </c>
      <c r="CT129">
        <f t="shared" si="95"/>
        <v>0</v>
      </c>
      <c r="CU129">
        <f t="shared" si="96"/>
        <v>0</v>
      </c>
      <c r="CV129">
        <f t="shared" si="97"/>
        <v>0</v>
      </c>
      <c r="CW129">
        <f t="shared" si="98"/>
        <v>0</v>
      </c>
      <c r="CX129">
        <f t="shared" si="99"/>
        <v>0</v>
      </c>
      <c r="CY129" t="e">
        <f t="shared" si="100"/>
        <v>#REF!</v>
      </c>
      <c r="CZ129" t="e">
        <f t="shared" si="101"/>
        <v>#REF!</v>
      </c>
      <c r="DC129" t="s">
        <v>6</v>
      </c>
      <c r="DD129" t="s">
        <v>6</v>
      </c>
      <c r="DE129" t="s">
        <v>6</v>
      </c>
      <c r="DF129" t="s">
        <v>6</v>
      </c>
      <c r="DG129" t="s">
        <v>6</v>
      </c>
      <c r="DH129" t="s">
        <v>6</v>
      </c>
      <c r="DI129" t="s">
        <v>6</v>
      </c>
      <c r="DJ129" t="s">
        <v>6</v>
      </c>
      <c r="DK129" t="s">
        <v>6</v>
      </c>
      <c r="DL129" t="s">
        <v>6</v>
      </c>
      <c r="DM129" t="s">
        <v>6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23</v>
      </c>
      <c r="DW129" t="str">
        <f>'1.Лок.смета.и.Акт'!D339</f>
        <v>ШТ</v>
      </c>
      <c r="DX129">
        <v>1</v>
      </c>
      <c r="DZ129" t="s">
        <v>6</v>
      </c>
      <c r="EA129" t="s">
        <v>6</v>
      </c>
      <c r="EB129" t="s">
        <v>6</v>
      </c>
      <c r="EC129" t="s">
        <v>6</v>
      </c>
      <c r="EE129">
        <v>61530067</v>
      </c>
      <c r="EF129">
        <v>8</v>
      </c>
      <c r="EG129" t="s">
        <v>58</v>
      </c>
      <c r="EH129">
        <v>0</v>
      </c>
      <c r="EI129" t="s">
        <v>6</v>
      </c>
      <c r="EJ129">
        <v>1</v>
      </c>
      <c r="EK129">
        <v>500001</v>
      </c>
      <c r="EL129" t="s">
        <v>59</v>
      </c>
      <c r="EM129" t="s">
        <v>60</v>
      </c>
      <c r="EO129" t="s">
        <v>6</v>
      </c>
      <c r="EQ129">
        <v>0</v>
      </c>
      <c r="ER129">
        <v>1037.5</v>
      </c>
      <c r="ES129" s="68">
        <f>'1.Лок.смета.и.Акт'!F339</f>
        <v>1091.0500000000002</v>
      </c>
      <c r="ET129">
        <v>0</v>
      </c>
      <c r="EU129">
        <v>0</v>
      </c>
      <c r="EV129">
        <v>0</v>
      </c>
      <c r="EW129">
        <v>0</v>
      </c>
      <c r="EX129">
        <v>0</v>
      </c>
      <c r="EZ129">
        <v>5</v>
      </c>
      <c r="FC129">
        <v>0</v>
      </c>
      <c r="FD129">
        <v>18</v>
      </c>
      <c r="FF129">
        <v>1037.5</v>
      </c>
      <c r="FQ129">
        <v>0</v>
      </c>
      <c r="FR129">
        <f t="shared" si="102"/>
        <v>0</v>
      </c>
      <c r="FS129">
        <v>0</v>
      </c>
      <c r="FX129">
        <v>0</v>
      </c>
      <c r="FY129">
        <v>0</v>
      </c>
      <c r="GA129" t="s">
        <v>76</v>
      </c>
      <c r="GD129">
        <v>1</v>
      </c>
      <c r="GF129">
        <v>-398898418</v>
      </c>
      <c r="GG129">
        <v>2</v>
      </c>
      <c r="GH129">
        <v>3</v>
      </c>
      <c r="GI129">
        <v>4</v>
      </c>
      <c r="GJ129">
        <v>0</v>
      </c>
      <c r="GK129">
        <v>0</v>
      </c>
      <c r="GL129">
        <f t="shared" si="103"/>
        <v>0</v>
      </c>
      <c r="GM129" t="e">
        <f t="shared" si="104"/>
        <v>#REF!</v>
      </c>
      <c r="GN129" t="e">
        <f t="shared" si="105"/>
        <v>#REF!</v>
      </c>
      <c r="GO129">
        <f t="shared" si="106"/>
        <v>0</v>
      </c>
      <c r="GP129">
        <f t="shared" si="107"/>
        <v>0</v>
      </c>
      <c r="GR129">
        <v>1</v>
      </c>
      <c r="GS129">
        <v>1</v>
      </c>
      <c r="GT129">
        <v>0</v>
      </c>
      <c r="GU129" t="s">
        <v>6</v>
      </c>
      <c r="GV129">
        <f t="shared" si="108"/>
        <v>0</v>
      </c>
      <c r="GW129">
        <v>1</v>
      </c>
      <c r="GX129" t="e">
        <f t="shared" si="109"/>
        <v>#REF!</v>
      </c>
      <c r="HA129">
        <v>0</v>
      </c>
      <c r="HB129">
        <v>0</v>
      </c>
      <c r="HC129">
        <f t="shared" si="110"/>
        <v>0</v>
      </c>
      <c r="HE129" t="s">
        <v>43</v>
      </c>
      <c r="HF129" t="s">
        <v>45</v>
      </c>
      <c r="HG129" t="e">
        <f>ROUND(AC129*I129,2)</f>
        <v>#REF!</v>
      </c>
      <c r="HM129" t="s">
        <v>6</v>
      </c>
      <c r="HN129" t="s">
        <v>6</v>
      </c>
      <c r="HO129" t="s">
        <v>6</v>
      </c>
      <c r="HP129" t="s">
        <v>6</v>
      </c>
      <c r="HQ129" t="s">
        <v>6</v>
      </c>
      <c r="IF129">
        <v>-1</v>
      </c>
      <c r="IK129">
        <v>0</v>
      </c>
    </row>
    <row r="130" spans="1:245" x14ac:dyDescent="0.2">
      <c r="A130">
        <v>17</v>
      </c>
      <c r="B130">
        <v>1</v>
      </c>
      <c r="C130">
        <f>ROW(SmtRes!A118)</f>
        <v>118</v>
      </c>
      <c r="D130">
        <f>ROW(EtalonRes!A122)</f>
        <v>122</v>
      </c>
      <c r="E130" t="s">
        <v>173</v>
      </c>
      <c r="F130" t="s">
        <v>78</v>
      </c>
      <c r="G130" t="s">
        <v>79</v>
      </c>
      <c r="H130" t="s">
        <v>80</v>
      </c>
      <c r="I130">
        <f>'1.Лок.смета.и.Акт'!E344</f>
        <v>0.29699999999999999</v>
      </c>
      <c r="J130">
        <v>0</v>
      </c>
      <c r="K130">
        <v>0.29699999999999999</v>
      </c>
      <c r="O130">
        <f t="shared" si="78"/>
        <v>15676.66</v>
      </c>
      <c r="P130">
        <f t="shared" si="79"/>
        <v>1176.02</v>
      </c>
      <c r="Q130">
        <f t="shared" si="80"/>
        <v>485.58</v>
      </c>
      <c r="R130">
        <f t="shared" si="81"/>
        <v>154.41</v>
      </c>
      <c r="S130">
        <f t="shared" si="82"/>
        <v>14015.06</v>
      </c>
      <c r="T130">
        <f t="shared" si="83"/>
        <v>0</v>
      </c>
      <c r="U130">
        <f t="shared" si="84"/>
        <v>48.024900000000002</v>
      </c>
      <c r="V130">
        <f t="shared" si="85"/>
        <v>0.37422</v>
      </c>
      <c r="W130">
        <f t="shared" si="86"/>
        <v>0</v>
      </c>
      <c r="X130">
        <f t="shared" si="87"/>
        <v>17145.060000000001</v>
      </c>
      <c r="Y130">
        <f t="shared" si="88"/>
        <v>10202.02</v>
      </c>
      <c r="AA130">
        <v>74674256</v>
      </c>
      <c r="AB130">
        <f t="shared" si="89"/>
        <v>1971.21</v>
      </c>
      <c r="AC130">
        <f t="shared" si="90"/>
        <v>434.65</v>
      </c>
      <c r="AD130">
        <f>ROUND(((((ET130*ROUND(1.05,7)))-((EU130*ROUND(1.05,7))))+AE130),2)</f>
        <v>123.3</v>
      </c>
      <c r="AE130">
        <f>ROUND(((EU130*ROUND(1.05,7))),2)</f>
        <v>15.57</v>
      </c>
      <c r="AF130">
        <f>ROUND(((EV130*ROUND(1.05,7))),2)</f>
        <v>1413.26</v>
      </c>
      <c r="AG130">
        <f t="shared" si="91"/>
        <v>0</v>
      </c>
      <c r="AH130">
        <f>((EW130*ROUND(1.05,7)))</f>
        <v>161.70000000000002</v>
      </c>
      <c r="AI130">
        <f>((EX130*ROUND(1.05,7)))</f>
        <v>1.26</v>
      </c>
      <c r="AJ130">
        <f t="shared" si="92"/>
        <v>0</v>
      </c>
      <c r="AK130">
        <f>AL130+AM130+AO130</f>
        <v>1898.04</v>
      </c>
      <c r="AL130" s="68">
        <f>'1.Лок.смета.и.Акт'!F348</f>
        <v>434.65</v>
      </c>
      <c r="AM130" s="68">
        <f>'1.Лок.смета.и.Акт'!F346</f>
        <v>117.43</v>
      </c>
      <c r="AN130" s="68">
        <f>'1.Лок.смета.и.Акт'!F347</f>
        <v>14.83</v>
      </c>
      <c r="AO130" s="68">
        <f>'1.Лок.смета.и.Акт'!F345</f>
        <v>1345.96</v>
      </c>
      <c r="AP130">
        <v>0</v>
      </c>
      <c r="AQ130">
        <f>'1.Лок.смета.и.Акт'!E351</f>
        <v>154</v>
      </c>
      <c r="AR130">
        <v>1.2</v>
      </c>
      <c r="AS130">
        <v>0</v>
      </c>
      <c r="AT130">
        <v>121</v>
      </c>
      <c r="AU130">
        <v>72</v>
      </c>
      <c r="AV130">
        <v>1</v>
      </c>
      <c r="AW130">
        <v>1</v>
      </c>
      <c r="AZ130">
        <v>1</v>
      </c>
      <c r="BA130">
        <f>'1.Лок.смета.и.Акт'!J345</f>
        <v>33.39</v>
      </c>
      <c r="BB130">
        <f>'1.Лок.смета.и.Акт'!J346</f>
        <v>13.26</v>
      </c>
      <c r="BC130">
        <f>'1.Лок.смета.и.Акт'!J348</f>
        <v>9.11</v>
      </c>
      <c r="BD130" t="s">
        <v>6</v>
      </c>
      <c r="BE130" t="s">
        <v>6</v>
      </c>
      <c r="BF130" t="s">
        <v>6</v>
      </c>
      <c r="BG130" t="s">
        <v>6</v>
      </c>
      <c r="BH130">
        <v>0</v>
      </c>
      <c r="BI130">
        <v>1</v>
      </c>
      <c r="BJ130" t="s">
        <v>81</v>
      </c>
      <c r="BM130">
        <v>20001</v>
      </c>
      <c r="BN130">
        <v>0</v>
      </c>
      <c r="BO130" t="s">
        <v>6</v>
      </c>
      <c r="BP130">
        <v>0</v>
      </c>
      <c r="BQ130">
        <v>22</v>
      </c>
      <c r="BR130">
        <v>0</v>
      </c>
      <c r="BS130">
        <f>'1.Лок.смета.и.Акт'!J347</f>
        <v>33.39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6</v>
      </c>
      <c r="BZ130">
        <v>121</v>
      </c>
      <c r="CA130">
        <v>72</v>
      </c>
      <c r="CB130" t="s">
        <v>6</v>
      </c>
      <c r="CE130">
        <v>0</v>
      </c>
      <c r="CF130">
        <v>0</v>
      </c>
      <c r="CG130">
        <v>0</v>
      </c>
      <c r="CM130">
        <v>0</v>
      </c>
      <c r="CN130" t="s">
        <v>82</v>
      </c>
      <c r="CO130">
        <v>0</v>
      </c>
      <c r="CP130">
        <f t="shared" si="93"/>
        <v>15676.66</v>
      </c>
      <c r="CQ130">
        <f>AC130*BC130</f>
        <v>3959.6614999999997</v>
      </c>
      <c r="CR130">
        <f>AD130*BB130</f>
        <v>1634.9579999999999</v>
      </c>
      <c r="CS130">
        <f t="shared" si="94"/>
        <v>519.88229999999999</v>
      </c>
      <c r="CT130">
        <f t="shared" si="95"/>
        <v>47188.751400000001</v>
      </c>
      <c r="CU130">
        <f t="shared" si="96"/>
        <v>0</v>
      </c>
      <c r="CV130">
        <f t="shared" si="97"/>
        <v>161.70000000000002</v>
      </c>
      <c r="CW130">
        <f t="shared" si="98"/>
        <v>1.26</v>
      </c>
      <c r="CX130">
        <f t="shared" si="99"/>
        <v>0</v>
      </c>
      <c r="CY130">
        <f t="shared" si="100"/>
        <v>17145.058699999998</v>
      </c>
      <c r="CZ130">
        <f t="shared" si="101"/>
        <v>10202.018399999999</v>
      </c>
      <c r="DC130" t="s">
        <v>6</v>
      </c>
      <c r="DD130" t="s">
        <v>6</v>
      </c>
      <c r="DE130" t="s">
        <v>83</v>
      </c>
      <c r="DF130" t="s">
        <v>83</v>
      </c>
      <c r="DG130" t="s">
        <v>83</v>
      </c>
      <c r="DH130" t="s">
        <v>6</v>
      </c>
      <c r="DI130" t="s">
        <v>83</v>
      </c>
      <c r="DJ130" t="s">
        <v>83</v>
      </c>
      <c r="DK130" t="s">
        <v>6</v>
      </c>
      <c r="DL130" t="s">
        <v>6</v>
      </c>
      <c r="DM130" t="s">
        <v>6</v>
      </c>
      <c r="DN130">
        <v>0</v>
      </c>
      <c r="DO130">
        <v>0</v>
      </c>
      <c r="DP130">
        <v>1</v>
      </c>
      <c r="DQ130">
        <v>1</v>
      </c>
      <c r="DU130">
        <v>1005</v>
      </c>
      <c r="DV130" t="s">
        <v>80</v>
      </c>
      <c r="DW130" t="str">
        <f>'1.Лок.смета.и.Акт'!D344</f>
        <v>100 м2</v>
      </c>
      <c r="DX130">
        <v>100</v>
      </c>
      <c r="DZ130" t="s">
        <v>6</v>
      </c>
      <c r="EA130" t="s">
        <v>6</v>
      </c>
      <c r="EB130" t="s">
        <v>6</v>
      </c>
      <c r="EC130" t="s">
        <v>6</v>
      </c>
      <c r="EE130">
        <v>61529847</v>
      </c>
      <c r="EF130">
        <v>22</v>
      </c>
      <c r="EG130" t="s">
        <v>27</v>
      </c>
      <c r="EH130">
        <v>16</v>
      </c>
      <c r="EI130" t="s">
        <v>28</v>
      </c>
      <c r="EJ130">
        <v>1</v>
      </c>
      <c r="EK130">
        <v>20001</v>
      </c>
      <c r="EL130" t="s">
        <v>29</v>
      </c>
      <c r="EM130" t="s">
        <v>30</v>
      </c>
      <c r="EO130" t="s">
        <v>31</v>
      </c>
      <c r="EQ130">
        <v>0</v>
      </c>
      <c r="ER130">
        <f>ES130+ET130+EV130</f>
        <v>1898.04</v>
      </c>
      <c r="ES130" s="68">
        <f>'1.Лок.смета.и.Акт'!F348</f>
        <v>434.65</v>
      </c>
      <c r="ET130" s="68">
        <f>'1.Лок.смета.и.Акт'!F346</f>
        <v>117.43</v>
      </c>
      <c r="EU130" s="68">
        <f>'1.Лок.смета.и.Акт'!F347</f>
        <v>14.83</v>
      </c>
      <c r="EV130" s="68">
        <f>'1.Лок.смета.и.Акт'!F345</f>
        <v>1345.96</v>
      </c>
      <c r="EW130">
        <f>'1.Лок.смета.и.Акт'!E351</f>
        <v>154</v>
      </c>
      <c r="EX130">
        <v>1.2</v>
      </c>
      <c r="EY130">
        <v>0</v>
      </c>
      <c r="FQ130">
        <v>0</v>
      </c>
      <c r="FR130">
        <f t="shared" si="102"/>
        <v>0</v>
      </c>
      <c r="FS130">
        <v>0</v>
      </c>
      <c r="FX130">
        <v>121</v>
      </c>
      <c r="FY130">
        <v>72</v>
      </c>
      <c r="GA130" t="s">
        <v>6</v>
      </c>
      <c r="GD130">
        <v>1</v>
      </c>
      <c r="GF130">
        <v>-706050576</v>
      </c>
      <c r="GG130">
        <v>2</v>
      </c>
      <c r="GH130">
        <v>1</v>
      </c>
      <c r="GI130">
        <v>4</v>
      </c>
      <c r="GJ130">
        <v>0</v>
      </c>
      <c r="GK130">
        <v>0</v>
      </c>
      <c r="GL130">
        <f t="shared" si="103"/>
        <v>0</v>
      </c>
      <c r="GM130">
        <f t="shared" si="104"/>
        <v>43023.74</v>
      </c>
      <c r="GN130">
        <f t="shared" si="105"/>
        <v>43023.74</v>
      </c>
      <c r="GO130">
        <f t="shared" si="106"/>
        <v>0</v>
      </c>
      <c r="GP130">
        <f t="shared" si="107"/>
        <v>0</v>
      </c>
      <c r="GR130">
        <v>0</v>
      </c>
      <c r="GS130">
        <v>3</v>
      </c>
      <c r="GT130">
        <v>0</v>
      </c>
      <c r="GU130" t="s">
        <v>6</v>
      </c>
      <c r="GV130">
        <f t="shared" si="108"/>
        <v>0</v>
      </c>
      <c r="GW130">
        <v>1</v>
      </c>
      <c r="GX130">
        <f t="shared" si="109"/>
        <v>0</v>
      </c>
      <c r="HA130">
        <v>0</v>
      </c>
      <c r="HB130">
        <v>0</v>
      </c>
      <c r="HC130">
        <f t="shared" si="110"/>
        <v>0</v>
      </c>
      <c r="HE130" t="s">
        <v>6</v>
      </c>
      <c r="HF130" t="s">
        <v>6</v>
      </c>
      <c r="HM130" t="s">
        <v>6</v>
      </c>
      <c r="HN130" t="s">
        <v>32</v>
      </c>
      <c r="HO130" t="s">
        <v>33</v>
      </c>
      <c r="HP130" t="s">
        <v>28</v>
      </c>
      <c r="HQ130" t="s">
        <v>28</v>
      </c>
      <c r="IF130">
        <v>-1</v>
      </c>
      <c r="IK130">
        <v>0</v>
      </c>
    </row>
    <row r="131" spans="1:245" x14ac:dyDescent="0.2">
      <c r="A131">
        <v>18</v>
      </c>
      <c r="B131">
        <v>1</v>
      </c>
      <c r="C131">
        <v>117</v>
      </c>
      <c r="E131" t="s">
        <v>174</v>
      </c>
      <c r="F131" t="str">
        <f>'1.Лок.смета.и.Акт'!B352</f>
        <v>Прайс</v>
      </c>
      <c r="G131" t="s">
        <v>85</v>
      </c>
      <c r="H131" t="s">
        <v>64</v>
      </c>
      <c r="I131" t="e">
        <f>I130*J131</f>
        <v>#REF!</v>
      </c>
      <c r="J131" s="174" t="e">
        <f>#REF!</f>
        <v>#REF!</v>
      </c>
      <c r="K131">
        <v>91.582491599999997</v>
      </c>
      <c r="O131" t="e">
        <f t="shared" si="78"/>
        <v>#REF!</v>
      </c>
      <c r="P131" t="e">
        <f t="shared" si="79"/>
        <v>#REF!</v>
      </c>
      <c r="Q131" t="e">
        <f t="shared" si="80"/>
        <v>#REF!</v>
      </c>
      <c r="R131" t="e">
        <f t="shared" si="81"/>
        <v>#REF!</v>
      </c>
      <c r="S131" t="e">
        <f t="shared" si="82"/>
        <v>#REF!</v>
      </c>
      <c r="T131" t="e">
        <f t="shared" si="83"/>
        <v>#REF!</v>
      </c>
      <c r="U131" t="e">
        <f t="shared" si="84"/>
        <v>#REF!</v>
      </c>
      <c r="V131" t="e">
        <f t="shared" si="85"/>
        <v>#REF!</v>
      </c>
      <c r="W131" t="e">
        <f t="shared" si="86"/>
        <v>#REF!</v>
      </c>
      <c r="X131" t="e">
        <f t="shared" si="87"/>
        <v>#REF!</v>
      </c>
      <c r="Y131" t="e">
        <f t="shared" si="88"/>
        <v>#REF!</v>
      </c>
      <c r="AA131">
        <v>74674256</v>
      </c>
      <c r="AB131">
        <f t="shared" si="89"/>
        <v>1149.8900000000001</v>
      </c>
      <c r="AC131">
        <f t="shared" si="90"/>
        <v>1149.8900000000001</v>
      </c>
      <c r="AD131">
        <f>ROUND((((ET131)-(EU131))+AE131),2)</f>
        <v>0</v>
      </c>
      <c r="AE131">
        <f>ROUND((EU131),2)</f>
        <v>0</v>
      </c>
      <c r="AF131">
        <f>ROUND((EV131),2)</f>
        <v>0</v>
      </c>
      <c r="AG131">
        <f t="shared" si="91"/>
        <v>0</v>
      </c>
      <c r="AH131">
        <f>(EW131)</f>
        <v>0</v>
      </c>
      <c r="AI131">
        <f>(EX131)</f>
        <v>0</v>
      </c>
      <c r="AJ131">
        <f t="shared" si="92"/>
        <v>0</v>
      </c>
      <c r="AK131">
        <v>1149.8900000000001</v>
      </c>
      <c r="AL131" s="68">
        <f>'1.Лок.смета.и.Акт'!F352</f>
        <v>1149.8900000000001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f>'1.Лок.смета.и.Акт'!J352</f>
        <v>9.11</v>
      </c>
      <c r="BD131" t="s">
        <v>6</v>
      </c>
      <c r="BE131" t="s">
        <v>6</v>
      </c>
      <c r="BF131" t="s">
        <v>6</v>
      </c>
      <c r="BG131" t="s">
        <v>6</v>
      </c>
      <c r="BH131">
        <v>3</v>
      </c>
      <c r="BI131">
        <v>1</v>
      </c>
      <c r="BJ131" t="s">
        <v>86</v>
      </c>
      <c r="BM131">
        <v>500001</v>
      </c>
      <c r="BN131">
        <v>0</v>
      </c>
      <c r="BO131" t="s">
        <v>6</v>
      </c>
      <c r="BP131">
        <v>0</v>
      </c>
      <c r="BQ131">
        <v>8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6</v>
      </c>
      <c r="BZ131">
        <v>0</v>
      </c>
      <c r="CA131">
        <v>0</v>
      </c>
      <c r="CB131" t="s">
        <v>6</v>
      </c>
      <c r="CE131">
        <v>0</v>
      </c>
      <c r="CF131">
        <v>0</v>
      </c>
      <c r="CG131">
        <v>0</v>
      </c>
      <c r="CM131">
        <v>0</v>
      </c>
      <c r="CN131" t="s">
        <v>6</v>
      </c>
      <c r="CO131">
        <v>0</v>
      </c>
      <c r="CP131" t="e">
        <f t="shared" si="93"/>
        <v>#REF!</v>
      </c>
      <c r="CQ131">
        <f>AC131</f>
        <v>1149.8900000000001</v>
      </c>
      <c r="CR131">
        <f>AD131</f>
        <v>0</v>
      </c>
      <c r="CS131">
        <f t="shared" si="94"/>
        <v>0</v>
      </c>
      <c r="CT131">
        <f t="shared" si="95"/>
        <v>0</v>
      </c>
      <c r="CU131">
        <f t="shared" si="96"/>
        <v>0</v>
      </c>
      <c r="CV131">
        <f t="shared" si="97"/>
        <v>0</v>
      </c>
      <c r="CW131">
        <f t="shared" si="98"/>
        <v>0</v>
      </c>
      <c r="CX131">
        <f t="shared" si="99"/>
        <v>0</v>
      </c>
      <c r="CY131" t="e">
        <f t="shared" si="100"/>
        <v>#REF!</v>
      </c>
      <c r="CZ131" t="e">
        <f t="shared" si="101"/>
        <v>#REF!</v>
      </c>
      <c r="DC131" t="s">
        <v>6</v>
      </c>
      <c r="DD131" t="s">
        <v>6</v>
      </c>
      <c r="DE131" t="s">
        <v>6</v>
      </c>
      <c r="DF131" t="s">
        <v>6</v>
      </c>
      <c r="DG131" t="s">
        <v>6</v>
      </c>
      <c r="DH131" t="s">
        <v>6</v>
      </c>
      <c r="DI131" t="s">
        <v>6</v>
      </c>
      <c r="DJ131" t="s">
        <v>6</v>
      </c>
      <c r="DK131" t="s">
        <v>6</v>
      </c>
      <c r="DL131" t="s">
        <v>6</v>
      </c>
      <c r="DM131" t="s">
        <v>6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64</v>
      </c>
      <c r="DW131" t="str">
        <f>'1.Лок.смета.и.Акт'!D352</f>
        <v>м2</v>
      </c>
      <c r="DX131">
        <v>1</v>
      </c>
      <c r="DZ131" t="s">
        <v>6</v>
      </c>
      <c r="EA131" t="s">
        <v>6</v>
      </c>
      <c r="EB131" t="s">
        <v>6</v>
      </c>
      <c r="EC131" t="s">
        <v>6</v>
      </c>
      <c r="EE131">
        <v>61530067</v>
      </c>
      <c r="EF131">
        <v>8</v>
      </c>
      <c r="EG131" t="s">
        <v>58</v>
      </c>
      <c r="EH131">
        <v>0</v>
      </c>
      <c r="EI131" t="s">
        <v>6</v>
      </c>
      <c r="EJ131">
        <v>1</v>
      </c>
      <c r="EK131">
        <v>500001</v>
      </c>
      <c r="EL131" t="s">
        <v>59</v>
      </c>
      <c r="EM131" t="s">
        <v>60</v>
      </c>
      <c r="EO131" t="s">
        <v>6</v>
      </c>
      <c r="EQ131">
        <v>0</v>
      </c>
      <c r="ER131">
        <v>1093.44</v>
      </c>
      <c r="ES131" s="68">
        <f>'1.Лок.смета.и.Акт'!F352</f>
        <v>1149.8900000000001</v>
      </c>
      <c r="ET131">
        <v>0</v>
      </c>
      <c r="EU131">
        <v>0</v>
      </c>
      <c r="EV131">
        <v>0</v>
      </c>
      <c r="EW131">
        <v>0</v>
      </c>
      <c r="EX131">
        <v>0</v>
      </c>
      <c r="EZ131">
        <v>5</v>
      </c>
      <c r="FC131">
        <v>0</v>
      </c>
      <c r="FD131">
        <v>18</v>
      </c>
      <c r="FF131">
        <v>1093.44</v>
      </c>
      <c r="FQ131">
        <v>0</v>
      </c>
      <c r="FR131">
        <f t="shared" si="102"/>
        <v>0</v>
      </c>
      <c r="FS131">
        <v>0</v>
      </c>
      <c r="FX131">
        <v>0</v>
      </c>
      <c r="FY131">
        <v>0</v>
      </c>
      <c r="GA131" t="s">
        <v>87</v>
      </c>
      <c r="GD131">
        <v>1</v>
      </c>
      <c r="GF131">
        <v>1130695863</v>
      </c>
      <c r="GG131">
        <v>2</v>
      </c>
      <c r="GH131">
        <v>3</v>
      </c>
      <c r="GI131">
        <v>4</v>
      </c>
      <c r="GJ131">
        <v>0</v>
      </c>
      <c r="GK131">
        <v>0</v>
      </c>
      <c r="GL131">
        <f t="shared" si="103"/>
        <v>0</v>
      </c>
      <c r="GM131" t="e">
        <f t="shared" si="104"/>
        <v>#REF!</v>
      </c>
      <c r="GN131" t="e">
        <f t="shared" si="105"/>
        <v>#REF!</v>
      </c>
      <c r="GO131">
        <f t="shared" si="106"/>
        <v>0</v>
      </c>
      <c r="GP131">
        <f t="shared" si="107"/>
        <v>0</v>
      </c>
      <c r="GR131">
        <v>1</v>
      </c>
      <c r="GS131">
        <v>1</v>
      </c>
      <c r="GT131">
        <v>0</v>
      </c>
      <c r="GU131" t="s">
        <v>6</v>
      </c>
      <c r="GV131">
        <f t="shared" si="108"/>
        <v>0</v>
      </c>
      <c r="GW131">
        <v>1</v>
      </c>
      <c r="GX131" t="e">
        <f t="shared" si="109"/>
        <v>#REF!</v>
      </c>
      <c r="HA131">
        <v>0</v>
      </c>
      <c r="HB131">
        <v>0</v>
      </c>
      <c r="HC131">
        <f t="shared" si="110"/>
        <v>0</v>
      </c>
      <c r="HE131" t="s">
        <v>43</v>
      </c>
      <c r="HF131" t="s">
        <v>45</v>
      </c>
      <c r="HG131" t="e">
        <f>ROUND(AC131*I131,2)</f>
        <v>#REF!</v>
      </c>
      <c r="HM131" t="s">
        <v>6</v>
      </c>
      <c r="HN131" t="s">
        <v>6</v>
      </c>
      <c r="HO131" t="s">
        <v>6</v>
      </c>
      <c r="HP131" t="s">
        <v>6</v>
      </c>
      <c r="HQ131" t="s">
        <v>6</v>
      </c>
      <c r="IF131">
        <v>-1</v>
      </c>
      <c r="IK131">
        <v>0</v>
      </c>
    </row>
    <row r="132" spans="1:245" x14ac:dyDescent="0.2">
      <c r="A132">
        <v>18</v>
      </c>
      <c r="B132">
        <v>1</v>
      </c>
      <c r="C132">
        <v>118</v>
      </c>
      <c r="E132" t="s">
        <v>175</v>
      </c>
      <c r="F132" t="str">
        <f>'1.Лок.смета.и.Акт'!B354</f>
        <v>Прайс</v>
      </c>
      <c r="G132" t="s">
        <v>89</v>
      </c>
      <c r="H132" t="s">
        <v>64</v>
      </c>
      <c r="I132" t="e">
        <f>I130*J132</f>
        <v>#REF!</v>
      </c>
      <c r="J132" s="174" t="e">
        <f>#REF!</f>
        <v>#REF!</v>
      </c>
      <c r="K132">
        <v>8.4175083999999991</v>
      </c>
      <c r="O132" t="e">
        <f t="shared" si="78"/>
        <v>#REF!</v>
      </c>
      <c r="P132" t="e">
        <f t="shared" si="79"/>
        <v>#REF!</v>
      </c>
      <c r="Q132" t="e">
        <f t="shared" si="80"/>
        <v>#REF!</v>
      </c>
      <c r="R132" t="e">
        <f t="shared" si="81"/>
        <v>#REF!</v>
      </c>
      <c r="S132" t="e">
        <f t="shared" si="82"/>
        <v>#REF!</v>
      </c>
      <c r="T132" t="e">
        <f t="shared" si="83"/>
        <v>#REF!</v>
      </c>
      <c r="U132" t="e">
        <f t="shared" si="84"/>
        <v>#REF!</v>
      </c>
      <c r="V132" t="e">
        <f t="shared" si="85"/>
        <v>#REF!</v>
      </c>
      <c r="W132" t="e">
        <f t="shared" si="86"/>
        <v>#REF!</v>
      </c>
      <c r="X132" t="e">
        <f t="shared" si="87"/>
        <v>#REF!</v>
      </c>
      <c r="Y132" t="e">
        <f t="shared" si="88"/>
        <v>#REF!</v>
      </c>
      <c r="AA132">
        <v>74674256</v>
      </c>
      <c r="AB132">
        <f t="shared" si="89"/>
        <v>1038.69</v>
      </c>
      <c r="AC132">
        <f t="shared" si="90"/>
        <v>1038.69</v>
      </c>
      <c r="AD132">
        <f>ROUND((((ET132)-(EU132))+AE132),2)</f>
        <v>0</v>
      </c>
      <c r="AE132">
        <f>ROUND((EU132),2)</f>
        <v>0</v>
      </c>
      <c r="AF132">
        <f>ROUND((EV132),2)</f>
        <v>0</v>
      </c>
      <c r="AG132">
        <f t="shared" si="91"/>
        <v>0</v>
      </c>
      <c r="AH132">
        <f>(EW132)</f>
        <v>0</v>
      </c>
      <c r="AI132">
        <f>(EX132)</f>
        <v>0</v>
      </c>
      <c r="AJ132">
        <f t="shared" si="92"/>
        <v>0</v>
      </c>
      <c r="AK132">
        <v>1038.69</v>
      </c>
      <c r="AL132" s="68">
        <f>'1.Лок.смета.и.Акт'!F354</f>
        <v>1038.69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1</v>
      </c>
      <c r="AW132">
        <v>1</v>
      </c>
      <c r="AZ132">
        <v>1</v>
      </c>
      <c r="BA132">
        <v>1</v>
      </c>
      <c r="BB132">
        <v>1</v>
      </c>
      <c r="BC132">
        <f>'1.Лок.смета.и.Акт'!J354</f>
        <v>9.11</v>
      </c>
      <c r="BD132" t="s">
        <v>6</v>
      </c>
      <c r="BE132" t="s">
        <v>6</v>
      </c>
      <c r="BF132" t="s">
        <v>6</v>
      </c>
      <c r="BG132" t="s">
        <v>6</v>
      </c>
      <c r="BH132">
        <v>3</v>
      </c>
      <c r="BI132">
        <v>1</v>
      </c>
      <c r="BJ132" t="s">
        <v>86</v>
      </c>
      <c r="BM132">
        <v>500001</v>
      </c>
      <c r="BN132">
        <v>0</v>
      </c>
      <c r="BO132" t="s">
        <v>6</v>
      </c>
      <c r="BP132">
        <v>0</v>
      </c>
      <c r="BQ132">
        <v>8</v>
      </c>
      <c r="BR132">
        <v>0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6</v>
      </c>
      <c r="BZ132">
        <v>0</v>
      </c>
      <c r="CA132">
        <v>0</v>
      </c>
      <c r="CB132" t="s">
        <v>6</v>
      </c>
      <c r="CE132">
        <v>0</v>
      </c>
      <c r="CF132">
        <v>0</v>
      </c>
      <c r="CG132">
        <v>0</v>
      </c>
      <c r="CM132">
        <v>0</v>
      </c>
      <c r="CN132" t="s">
        <v>6</v>
      </c>
      <c r="CO132">
        <v>0</v>
      </c>
      <c r="CP132" t="e">
        <f t="shared" si="93"/>
        <v>#REF!</v>
      </c>
      <c r="CQ132">
        <f>AC132</f>
        <v>1038.69</v>
      </c>
      <c r="CR132">
        <f>AD132</f>
        <v>0</v>
      </c>
      <c r="CS132">
        <f t="shared" si="94"/>
        <v>0</v>
      </c>
      <c r="CT132">
        <f t="shared" si="95"/>
        <v>0</v>
      </c>
      <c r="CU132">
        <f t="shared" si="96"/>
        <v>0</v>
      </c>
      <c r="CV132">
        <f t="shared" si="97"/>
        <v>0</v>
      </c>
      <c r="CW132">
        <f t="shared" si="98"/>
        <v>0</v>
      </c>
      <c r="CX132">
        <f t="shared" si="99"/>
        <v>0</v>
      </c>
      <c r="CY132" t="e">
        <f t="shared" si="100"/>
        <v>#REF!</v>
      </c>
      <c r="CZ132" t="e">
        <f t="shared" si="101"/>
        <v>#REF!</v>
      </c>
      <c r="DC132" t="s">
        <v>6</v>
      </c>
      <c r="DD132" t="s">
        <v>6</v>
      </c>
      <c r="DE132" t="s">
        <v>6</v>
      </c>
      <c r="DF132" t="s">
        <v>6</v>
      </c>
      <c r="DG132" t="s">
        <v>6</v>
      </c>
      <c r="DH132" t="s">
        <v>6</v>
      </c>
      <c r="DI132" t="s">
        <v>6</v>
      </c>
      <c r="DJ132" t="s">
        <v>6</v>
      </c>
      <c r="DK132" t="s">
        <v>6</v>
      </c>
      <c r="DL132" t="s">
        <v>6</v>
      </c>
      <c r="DM132" t="s">
        <v>6</v>
      </c>
      <c r="DN132">
        <v>0</v>
      </c>
      <c r="DO132">
        <v>0</v>
      </c>
      <c r="DP132">
        <v>1</v>
      </c>
      <c r="DQ132">
        <v>1</v>
      </c>
      <c r="DU132">
        <v>1005</v>
      </c>
      <c r="DV132" t="s">
        <v>64</v>
      </c>
      <c r="DW132" t="str">
        <f>'1.Лок.смета.и.Акт'!D354</f>
        <v>м2</v>
      </c>
      <c r="DX132">
        <v>1</v>
      </c>
      <c r="DZ132" t="s">
        <v>6</v>
      </c>
      <c r="EA132" t="s">
        <v>6</v>
      </c>
      <c r="EB132" t="s">
        <v>6</v>
      </c>
      <c r="EC132" t="s">
        <v>6</v>
      </c>
      <c r="EE132">
        <v>61530067</v>
      </c>
      <c r="EF132">
        <v>8</v>
      </c>
      <c r="EG132" t="s">
        <v>58</v>
      </c>
      <c r="EH132">
        <v>0</v>
      </c>
      <c r="EI132" t="s">
        <v>6</v>
      </c>
      <c r="EJ132">
        <v>1</v>
      </c>
      <c r="EK132">
        <v>500001</v>
      </c>
      <c r="EL132" t="s">
        <v>59</v>
      </c>
      <c r="EM132" t="s">
        <v>60</v>
      </c>
      <c r="EO132" t="s">
        <v>6</v>
      </c>
      <c r="EQ132">
        <v>0</v>
      </c>
      <c r="ER132">
        <v>987.7</v>
      </c>
      <c r="ES132" s="68">
        <f>'1.Лок.смета.и.Акт'!F354</f>
        <v>1038.69</v>
      </c>
      <c r="ET132">
        <v>0</v>
      </c>
      <c r="EU132">
        <v>0</v>
      </c>
      <c r="EV132">
        <v>0</v>
      </c>
      <c r="EW132">
        <v>0</v>
      </c>
      <c r="EX132">
        <v>0</v>
      </c>
      <c r="EZ132">
        <v>5</v>
      </c>
      <c r="FC132">
        <v>0</v>
      </c>
      <c r="FD132">
        <v>18</v>
      </c>
      <c r="FF132">
        <v>987.7</v>
      </c>
      <c r="FQ132">
        <v>0</v>
      </c>
      <c r="FR132">
        <f t="shared" si="102"/>
        <v>0</v>
      </c>
      <c r="FS132">
        <v>0</v>
      </c>
      <c r="FX132">
        <v>0</v>
      </c>
      <c r="FY132">
        <v>0</v>
      </c>
      <c r="GA132" t="s">
        <v>90</v>
      </c>
      <c r="GD132">
        <v>1</v>
      </c>
      <c r="GF132">
        <v>326221955</v>
      </c>
      <c r="GG132">
        <v>2</v>
      </c>
      <c r="GH132">
        <v>3</v>
      </c>
      <c r="GI132">
        <v>4</v>
      </c>
      <c r="GJ132">
        <v>0</v>
      </c>
      <c r="GK132">
        <v>0</v>
      </c>
      <c r="GL132">
        <f t="shared" si="103"/>
        <v>0</v>
      </c>
      <c r="GM132" t="e">
        <f t="shared" si="104"/>
        <v>#REF!</v>
      </c>
      <c r="GN132" t="e">
        <f t="shared" si="105"/>
        <v>#REF!</v>
      </c>
      <c r="GO132">
        <f t="shared" si="106"/>
        <v>0</v>
      </c>
      <c r="GP132">
        <f t="shared" si="107"/>
        <v>0</v>
      </c>
      <c r="GR132">
        <v>1</v>
      </c>
      <c r="GS132">
        <v>1</v>
      </c>
      <c r="GT132">
        <v>0</v>
      </c>
      <c r="GU132" t="s">
        <v>6</v>
      </c>
      <c r="GV132">
        <f t="shared" si="108"/>
        <v>0</v>
      </c>
      <c r="GW132">
        <v>1</v>
      </c>
      <c r="GX132" t="e">
        <f t="shared" si="109"/>
        <v>#REF!</v>
      </c>
      <c r="HA132">
        <v>0</v>
      </c>
      <c r="HB132">
        <v>0</v>
      </c>
      <c r="HC132">
        <f t="shared" si="110"/>
        <v>0</v>
      </c>
      <c r="HE132" t="s">
        <v>43</v>
      </c>
      <c r="HF132" t="s">
        <v>45</v>
      </c>
      <c r="HG132" t="e">
        <f>ROUND(AC132*I132,2)</f>
        <v>#REF!</v>
      </c>
      <c r="HM132" t="s">
        <v>6</v>
      </c>
      <c r="HN132" t="s">
        <v>6</v>
      </c>
      <c r="HO132" t="s">
        <v>6</v>
      </c>
      <c r="HP132" t="s">
        <v>6</v>
      </c>
      <c r="HQ132" t="s">
        <v>6</v>
      </c>
      <c r="IF132">
        <v>-1</v>
      </c>
      <c r="IK132">
        <v>0</v>
      </c>
    </row>
    <row r="133" spans="1:245" x14ac:dyDescent="0.2">
      <c r="IF133">
        <v>-1</v>
      </c>
    </row>
    <row r="134" spans="1:245" x14ac:dyDescent="0.2">
      <c r="A134" s="2">
        <v>51</v>
      </c>
      <c r="B134" s="2">
        <f>B114</f>
        <v>1</v>
      </c>
      <c r="C134" s="2">
        <f>A114</f>
        <v>4</v>
      </c>
      <c r="D134" s="2">
        <f>ROW(A114)</f>
        <v>114</v>
      </c>
      <c r="E134" s="2"/>
      <c r="F134" s="2" t="str">
        <f>IF(F114&lt;&gt;"",F114,"")</f>
        <v/>
      </c>
      <c r="G134" s="2" t="str">
        <f>IF(G114&lt;&gt;"",G114,"")</f>
        <v>Секция 2</v>
      </c>
      <c r="H134" s="2">
        <v>0</v>
      </c>
      <c r="I134" s="2"/>
      <c r="J134" s="2"/>
      <c r="K134" s="2"/>
      <c r="L134" s="2"/>
      <c r="M134" s="2"/>
      <c r="N134" s="2"/>
      <c r="O134" s="2" t="e">
        <f t="shared" ref="O134:T134" si="115">ROUND(AB134,2)</f>
        <v>#REF!</v>
      </c>
      <c r="P134" s="2" t="e">
        <f t="shared" si="115"/>
        <v>#REF!</v>
      </c>
      <c r="Q134" s="2" t="e">
        <f t="shared" si="115"/>
        <v>#REF!</v>
      </c>
      <c r="R134" s="2" t="e">
        <f t="shared" si="115"/>
        <v>#REF!</v>
      </c>
      <c r="S134" s="2" t="e">
        <f t="shared" si="115"/>
        <v>#REF!</v>
      </c>
      <c r="T134" s="2" t="e">
        <f t="shared" si="115"/>
        <v>#REF!</v>
      </c>
      <c r="U134" s="2" t="e">
        <f>AH134</f>
        <v>#REF!</v>
      </c>
      <c r="V134" s="2" t="e">
        <f>AI134</f>
        <v>#REF!</v>
      </c>
      <c r="W134" s="2" t="e">
        <f>ROUND(AJ134,2)</f>
        <v>#REF!</v>
      </c>
      <c r="X134" s="2" t="e">
        <f>ROUND(AK134,2)</f>
        <v>#REF!</v>
      </c>
      <c r="Y134" s="2" t="e">
        <f>ROUND(AL134,2)</f>
        <v>#REF!</v>
      </c>
      <c r="Z134" s="2"/>
      <c r="AA134" s="2"/>
      <c r="AB134" s="2" t="e">
        <f>ROUND(SUMIF(AA118:AA132,"=74674256",O118:O132),2)</f>
        <v>#REF!</v>
      </c>
      <c r="AC134" s="2" t="e">
        <f>ROUND(SUMIF(AA118:AA132,"=74674256",P118:P132),2)</f>
        <v>#REF!</v>
      </c>
      <c r="AD134" s="2" t="e">
        <f>ROUND(SUMIF(AA118:AA132,"=74674256",Q118:Q132),2)</f>
        <v>#REF!</v>
      </c>
      <c r="AE134" s="2" t="e">
        <f>ROUND(SUMIF(AA118:AA132,"=74674256",R118:R132),2)</f>
        <v>#REF!</v>
      </c>
      <c r="AF134" s="2" t="e">
        <f>ROUND(SUMIF(AA118:AA132,"=74674256",S118:S132),2)</f>
        <v>#REF!</v>
      </c>
      <c r="AG134" s="2" t="e">
        <f>ROUND(SUMIF(AA118:AA132,"=74674256",T118:T132),2)</f>
        <v>#REF!</v>
      </c>
      <c r="AH134" s="2" t="e">
        <f>SUMIF(AA118:AA132,"=74674256",U118:U132)</f>
        <v>#REF!</v>
      </c>
      <c r="AI134" s="2" t="e">
        <f>SUMIF(AA118:AA132,"=74674256",V118:V132)</f>
        <v>#REF!</v>
      </c>
      <c r="AJ134" s="2" t="e">
        <f>ROUND(SUMIF(AA118:AA132,"=74674256",W118:W132),2)</f>
        <v>#REF!</v>
      </c>
      <c r="AK134" s="2" t="e">
        <f>ROUND(SUMIF(AA118:AA132,"=74674256",X118:X132),2)</f>
        <v>#REF!</v>
      </c>
      <c r="AL134" s="2" t="e">
        <f>ROUND(SUMIF(AA118:AA132,"=74674256",Y118:Y132),2)</f>
        <v>#REF!</v>
      </c>
      <c r="AM134" s="2"/>
      <c r="AN134" s="2"/>
      <c r="AO134" s="2">
        <f t="shared" ref="AO134:BD134" si="116">ROUND(BX134,2)</f>
        <v>0</v>
      </c>
      <c r="AP134" s="2" t="e">
        <f t="shared" si="116"/>
        <v>#REF!</v>
      </c>
      <c r="AQ134" s="2">
        <f t="shared" si="116"/>
        <v>0</v>
      </c>
      <c r="AR134" s="2" t="e">
        <f t="shared" si="116"/>
        <v>#REF!</v>
      </c>
      <c r="AS134" s="2" t="e">
        <f t="shared" si="116"/>
        <v>#REF!</v>
      </c>
      <c r="AT134" s="2">
        <f t="shared" si="116"/>
        <v>0</v>
      </c>
      <c r="AU134" s="2">
        <f t="shared" si="116"/>
        <v>0</v>
      </c>
      <c r="AV134" s="2" t="e">
        <f t="shared" si="116"/>
        <v>#REF!</v>
      </c>
      <c r="AW134" s="2" t="e">
        <f t="shared" si="116"/>
        <v>#REF!</v>
      </c>
      <c r="AX134" s="2">
        <f t="shared" si="116"/>
        <v>0</v>
      </c>
      <c r="AY134" s="2" t="e">
        <f t="shared" si="116"/>
        <v>#REF!</v>
      </c>
      <c r="AZ134" s="2" t="e">
        <f t="shared" si="116"/>
        <v>#REF!</v>
      </c>
      <c r="BA134" s="2" t="e">
        <f t="shared" si="116"/>
        <v>#REF!</v>
      </c>
      <c r="BB134" s="2">
        <f t="shared" si="116"/>
        <v>0</v>
      </c>
      <c r="BC134" s="2">
        <f t="shared" si="116"/>
        <v>0</v>
      </c>
      <c r="BD134" s="2">
        <f t="shared" si="116"/>
        <v>0</v>
      </c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>
        <f>ROUND(SUMIF(AA118:AA132,"=74674256",FQ118:FQ132),2)</f>
        <v>0</v>
      </c>
      <c r="BY134" s="2" t="e">
        <f>ROUND(SUMIF(AA118:AA132,"=74674256",FR118:FR132),2)</f>
        <v>#REF!</v>
      </c>
      <c r="BZ134" s="2">
        <f>ROUND(SUMIF(AA118:AA132,"=74674256",GL118:GL132),2)</f>
        <v>0</v>
      </c>
      <c r="CA134" s="2" t="e">
        <f>ROUND(SUMIF(AA118:AA132,"=74674256",GM118:GM132),2)</f>
        <v>#REF!</v>
      </c>
      <c r="CB134" s="2" t="e">
        <f>ROUND(SUMIF(AA118:AA132,"=74674256",GN118:GN132),2)</f>
        <v>#REF!</v>
      </c>
      <c r="CC134" s="2">
        <f>ROUND(SUMIF(AA118:AA132,"=74674256",GO118:GO132),2)</f>
        <v>0</v>
      </c>
      <c r="CD134" s="2">
        <f>ROUND(SUMIF(AA118:AA132,"=74674256",GP118:GP132),2)</f>
        <v>0</v>
      </c>
      <c r="CE134" s="2" t="e">
        <f>AC134-BX134</f>
        <v>#REF!</v>
      </c>
      <c r="CF134" s="2" t="e">
        <f>AC134-BY134</f>
        <v>#REF!</v>
      </c>
      <c r="CG134" s="2">
        <f>BX134-BZ134</f>
        <v>0</v>
      </c>
      <c r="CH134" s="2" t="e">
        <f>AC134-BX134-BY134+BZ134</f>
        <v>#REF!</v>
      </c>
      <c r="CI134" s="2" t="e">
        <f>BY134-BZ134</f>
        <v>#REF!</v>
      </c>
      <c r="CJ134" s="2" t="e">
        <f>ROUND(SUMIF(AA118:AA132,"=74674256",GX118:GX132),2)</f>
        <v>#REF!</v>
      </c>
      <c r="CK134" s="2">
        <f>ROUND(SUMIF(AA118:AA132,"=74674256",GY118:GY132),2)</f>
        <v>0</v>
      </c>
      <c r="CL134" s="2">
        <f>ROUND(SUMIF(AA118:AA132,"=74674256",GZ118:GZ132),2)</f>
        <v>0</v>
      </c>
      <c r="CM134" s="2">
        <f>ROUND(SUMIF(AA118:AA132,"=74674256",HD118:HD132),2)</f>
        <v>0</v>
      </c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>
        <v>0</v>
      </c>
      <c r="IF134">
        <v>-1</v>
      </c>
    </row>
    <row r="135" spans="1:245" x14ac:dyDescent="0.2">
      <c r="IF135">
        <v>-1</v>
      </c>
    </row>
    <row r="136" spans="1:245" x14ac:dyDescent="0.2">
      <c r="A136" s="4">
        <v>50</v>
      </c>
      <c r="B136" s="4">
        <v>0</v>
      </c>
      <c r="C136" s="4">
        <v>0</v>
      </c>
      <c r="D136" s="4">
        <v>1</v>
      </c>
      <c r="E136" s="4">
        <v>201</v>
      </c>
      <c r="F136" s="4" t="e">
        <f>ROUND(Source!O134,O136)</f>
        <v>#REF!</v>
      </c>
      <c r="G136" s="4" t="s">
        <v>91</v>
      </c>
      <c r="H136" s="4" t="s">
        <v>92</v>
      </c>
      <c r="I136" s="4"/>
      <c r="J136" s="4"/>
      <c r="K136" s="4">
        <v>201</v>
      </c>
      <c r="L136" s="4">
        <v>1</v>
      </c>
      <c r="M136" s="4">
        <v>3</v>
      </c>
      <c r="N136" s="4" t="s">
        <v>6</v>
      </c>
      <c r="O136" s="4">
        <v>2</v>
      </c>
      <c r="P136" s="4"/>
      <c r="Q136" s="4"/>
      <c r="R136" s="4"/>
      <c r="S136" s="4"/>
      <c r="T136" s="4"/>
      <c r="U136" s="4"/>
      <c r="V136" s="4"/>
      <c r="W136" s="4">
        <v>499919.16</v>
      </c>
      <c r="X136" s="4">
        <v>1</v>
      </c>
      <c r="Y136" s="4">
        <v>499919.16</v>
      </c>
      <c r="Z136" s="4"/>
      <c r="AA136" s="4"/>
      <c r="AB136" s="4"/>
      <c r="IF136">
        <v>-1</v>
      </c>
    </row>
    <row r="137" spans="1:245" x14ac:dyDescent="0.2">
      <c r="A137" s="4">
        <v>50</v>
      </c>
      <c r="B137" s="4">
        <v>0</v>
      </c>
      <c r="C137" s="4">
        <v>0</v>
      </c>
      <c r="D137" s="4">
        <v>1</v>
      </c>
      <c r="E137" s="4">
        <v>202</v>
      </c>
      <c r="F137" s="4" t="e">
        <f>ROUND(Source!P134,O137)</f>
        <v>#REF!</v>
      </c>
      <c r="G137" s="4" t="s">
        <v>93</v>
      </c>
      <c r="H137" s="4" t="s">
        <v>94</v>
      </c>
      <c r="I137" s="4"/>
      <c r="J137" s="4"/>
      <c r="K137" s="4">
        <v>202</v>
      </c>
      <c r="L137" s="4">
        <v>2</v>
      </c>
      <c r="M137" s="4">
        <v>3</v>
      </c>
      <c r="N137" s="4" t="s">
        <v>6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521819.95</v>
      </c>
      <c r="X137" s="4">
        <v>1</v>
      </c>
      <c r="Y137" s="4">
        <v>521819.95</v>
      </c>
      <c r="Z137" s="4"/>
      <c r="AA137" s="4"/>
      <c r="AB137" s="4"/>
      <c r="IF137">
        <v>-1</v>
      </c>
    </row>
    <row r="138" spans="1:245" x14ac:dyDescent="0.2">
      <c r="A138" s="4">
        <v>50</v>
      </c>
      <c r="B138" s="4">
        <v>0</v>
      </c>
      <c r="C138" s="4">
        <v>0</v>
      </c>
      <c r="D138" s="4">
        <v>1</v>
      </c>
      <c r="E138" s="4">
        <v>222</v>
      </c>
      <c r="F138" s="4">
        <f>ROUND(Source!AO134,O138)</f>
        <v>0</v>
      </c>
      <c r="G138" s="4" t="s">
        <v>95</v>
      </c>
      <c r="H138" s="4" t="s">
        <v>96</v>
      </c>
      <c r="I138" s="4"/>
      <c r="J138" s="4"/>
      <c r="K138" s="4">
        <v>222</v>
      </c>
      <c r="L138" s="4">
        <v>3</v>
      </c>
      <c r="M138" s="4">
        <v>3</v>
      </c>
      <c r="N138" s="4" t="s">
        <v>6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0</v>
      </c>
      <c r="X138" s="4">
        <v>1</v>
      </c>
      <c r="Y138" s="4">
        <v>0</v>
      </c>
      <c r="Z138" s="4"/>
      <c r="AA138" s="4"/>
      <c r="AB138" s="4"/>
      <c r="IF138">
        <v>-1</v>
      </c>
    </row>
    <row r="139" spans="1:245" x14ac:dyDescent="0.2">
      <c r="A139" s="4">
        <v>50</v>
      </c>
      <c r="B139" s="4">
        <v>0</v>
      </c>
      <c r="C139" s="4">
        <v>0</v>
      </c>
      <c r="D139" s="4">
        <v>1</v>
      </c>
      <c r="E139" s="4">
        <v>225</v>
      </c>
      <c r="F139" s="4" t="e">
        <f>ROUND(Source!AV134,O139)</f>
        <v>#REF!</v>
      </c>
      <c r="G139" s="4" t="s">
        <v>97</v>
      </c>
      <c r="H139" s="4" t="s">
        <v>98</v>
      </c>
      <c r="I139" s="4"/>
      <c r="J139" s="4"/>
      <c r="K139" s="4">
        <v>225</v>
      </c>
      <c r="L139" s="4">
        <v>4</v>
      </c>
      <c r="M139" s="4">
        <v>3</v>
      </c>
      <c r="N139" s="4" t="s">
        <v>6</v>
      </c>
      <c r="O139" s="4">
        <v>2</v>
      </c>
      <c r="P139" s="4"/>
      <c r="Q139" s="4"/>
      <c r="R139" s="4"/>
      <c r="S139" s="4"/>
      <c r="T139" s="4"/>
      <c r="U139" s="4"/>
      <c r="V139" s="4"/>
      <c r="W139" s="4">
        <v>521819.95</v>
      </c>
      <c r="X139" s="4">
        <v>1</v>
      </c>
      <c r="Y139" s="4">
        <v>521819.95</v>
      </c>
      <c r="Z139" s="4"/>
      <c r="AA139" s="4"/>
      <c r="AB139" s="4"/>
      <c r="IF139">
        <v>-1</v>
      </c>
    </row>
    <row r="140" spans="1:245" x14ac:dyDescent="0.2">
      <c r="A140" s="4">
        <v>50</v>
      </c>
      <c r="B140" s="4">
        <v>0</v>
      </c>
      <c r="C140" s="4">
        <v>0</v>
      </c>
      <c r="D140" s="4">
        <v>1</v>
      </c>
      <c r="E140" s="4">
        <v>226</v>
      </c>
      <c r="F140" s="4" t="e">
        <f>ROUND(Source!AW134,O140)</f>
        <v>#REF!</v>
      </c>
      <c r="G140" s="4" t="s">
        <v>99</v>
      </c>
      <c r="H140" s="4" t="s">
        <v>100</v>
      </c>
      <c r="I140" s="4"/>
      <c r="J140" s="4"/>
      <c r="K140" s="4">
        <v>226</v>
      </c>
      <c r="L140" s="4">
        <v>5</v>
      </c>
      <c r="M140" s="4">
        <v>3</v>
      </c>
      <c r="N140" s="4" t="s">
        <v>6</v>
      </c>
      <c r="O140" s="4">
        <v>2</v>
      </c>
      <c r="P140" s="4"/>
      <c r="Q140" s="4"/>
      <c r="R140" s="4"/>
      <c r="S140" s="4"/>
      <c r="T140" s="4"/>
      <c r="U140" s="4"/>
      <c r="V140" s="4"/>
      <c r="W140" s="4">
        <v>315754.06</v>
      </c>
      <c r="X140" s="4">
        <v>1</v>
      </c>
      <c r="Y140" s="4">
        <v>315754.06</v>
      </c>
      <c r="Z140" s="4"/>
      <c r="AA140" s="4"/>
      <c r="AB140" s="4"/>
      <c r="IF140">
        <v>-1</v>
      </c>
    </row>
    <row r="141" spans="1:245" x14ac:dyDescent="0.2">
      <c r="A141" s="4">
        <v>50</v>
      </c>
      <c r="B141" s="4">
        <v>0</v>
      </c>
      <c r="C141" s="4">
        <v>0</v>
      </c>
      <c r="D141" s="4">
        <v>1</v>
      </c>
      <c r="E141" s="4">
        <v>227</v>
      </c>
      <c r="F141" s="4">
        <f>ROUND(Source!AX134,O141)</f>
        <v>0</v>
      </c>
      <c r="G141" s="4" t="s">
        <v>101</v>
      </c>
      <c r="H141" s="4" t="s">
        <v>102</v>
      </c>
      <c r="I141" s="4"/>
      <c r="J141" s="4"/>
      <c r="K141" s="4">
        <v>227</v>
      </c>
      <c r="L141" s="4">
        <v>6</v>
      </c>
      <c r="M141" s="4">
        <v>3</v>
      </c>
      <c r="N141" s="4" t="s">
        <v>6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0</v>
      </c>
      <c r="X141" s="4">
        <v>1</v>
      </c>
      <c r="Y141" s="4">
        <v>0</v>
      </c>
      <c r="Z141" s="4"/>
      <c r="AA141" s="4"/>
      <c r="AB141" s="4"/>
      <c r="IF141">
        <v>-1</v>
      </c>
    </row>
    <row r="142" spans="1:245" x14ac:dyDescent="0.2">
      <c r="A142" s="4">
        <v>50</v>
      </c>
      <c r="B142" s="4">
        <v>0</v>
      </c>
      <c r="C142" s="4">
        <v>0</v>
      </c>
      <c r="D142" s="4">
        <v>1</v>
      </c>
      <c r="E142" s="4">
        <v>228</v>
      </c>
      <c r="F142" s="4" t="e">
        <f>ROUND(Source!AY134,O142)</f>
        <v>#REF!</v>
      </c>
      <c r="G142" s="4" t="s">
        <v>103</v>
      </c>
      <c r="H142" s="4" t="s">
        <v>104</v>
      </c>
      <c r="I142" s="4"/>
      <c r="J142" s="4"/>
      <c r="K142" s="4">
        <v>228</v>
      </c>
      <c r="L142" s="4">
        <v>7</v>
      </c>
      <c r="M142" s="4">
        <v>3</v>
      </c>
      <c r="N142" s="4" t="s">
        <v>6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315754.06</v>
      </c>
      <c r="X142" s="4">
        <v>1</v>
      </c>
      <c r="Y142" s="4">
        <v>315754.06</v>
      </c>
      <c r="Z142" s="4"/>
      <c r="AA142" s="4"/>
      <c r="AB142" s="4"/>
      <c r="IF142">
        <v>-1</v>
      </c>
    </row>
    <row r="143" spans="1:245" x14ac:dyDescent="0.2">
      <c r="A143" s="4">
        <v>50</v>
      </c>
      <c r="B143" s="4">
        <v>0</v>
      </c>
      <c r="C143" s="4">
        <v>0</v>
      </c>
      <c r="D143" s="4">
        <v>1</v>
      </c>
      <c r="E143" s="4">
        <v>216</v>
      </c>
      <c r="F143" s="4" t="e">
        <f>ROUND(Source!AP134,O143)</f>
        <v>#REF!</v>
      </c>
      <c r="G143" s="4" t="s">
        <v>105</v>
      </c>
      <c r="H143" s="4" t="s">
        <v>106</v>
      </c>
      <c r="I143" s="4"/>
      <c r="J143" s="4"/>
      <c r="K143" s="4">
        <v>216</v>
      </c>
      <c r="L143" s="4">
        <v>8</v>
      </c>
      <c r="M143" s="4">
        <v>3</v>
      </c>
      <c r="N143" s="4" t="s">
        <v>6</v>
      </c>
      <c r="O143" s="4">
        <v>2</v>
      </c>
      <c r="P143" s="4"/>
      <c r="Q143" s="4"/>
      <c r="R143" s="4"/>
      <c r="S143" s="4"/>
      <c r="T143" s="4"/>
      <c r="U143" s="4"/>
      <c r="V143" s="4"/>
      <c r="W143" s="4">
        <v>206065.89</v>
      </c>
      <c r="X143" s="4">
        <v>1</v>
      </c>
      <c r="Y143" s="4">
        <v>206065.89</v>
      </c>
      <c r="Z143" s="4"/>
      <c r="AA143" s="4"/>
      <c r="AB143" s="4"/>
      <c r="IF143">
        <v>-1</v>
      </c>
    </row>
    <row r="144" spans="1:245" x14ac:dyDescent="0.2">
      <c r="A144" s="4">
        <v>50</v>
      </c>
      <c r="B144" s="4">
        <v>0</v>
      </c>
      <c r="C144" s="4">
        <v>0</v>
      </c>
      <c r="D144" s="4">
        <v>1</v>
      </c>
      <c r="E144" s="4">
        <v>223</v>
      </c>
      <c r="F144" s="4">
        <f>ROUND(Source!AQ134,O144)</f>
        <v>0</v>
      </c>
      <c r="G144" s="4" t="s">
        <v>107</v>
      </c>
      <c r="H144" s="4" t="s">
        <v>108</v>
      </c>
      <c r="I144" s="4"/>
      <c r="J144" s="4"/>
      <c r="K144" s="4">
        <v>223</v>
      </c>
      <c r="L144" s="4">
        <v>9</v>
      </c>
      <c r="M144" s="4">
        <v>3</v>
      </c>
      <c r="N144" s="4" t="s">
        <v>6</v>
      </c>
      <c r="O144" s="4">
        <v>2</v>
      </c>
      <c r="P144" s="4"/>
      <c r="Q144" s="4"/>
      <c r="R144" s="4"/>
      <c r="S144" s="4"/>
      <c r="T144" s="4"/>
      <c r="U144" s="4"/>
      <c r="V144" s="4"/>
      <c r="W144" s="4">
        <v>0</v>
      </c>
      <c r="X144" s="4">
        <v>1</v>
      </c>
      <c r="Y144" s="4">
        <v>0</v>
      </c>
      <c r="Z144" s="4"/>
      <c r="AA144" s="4"/>
      <c r="AB144" s="4"/>
      <c r="IF144">
        <v>-1</v>
      </c>
    </row>
    <row r="145" spans="1:240" x14ac:dyDescent="0.2">
      <c r="A145" s="4">
        <v>50</v>
      </c>
      <c r="B145" s="4">
        <v>0</v>
      </c>
      <c r="C145" s="4">
        <v>0</v>
      </c>
      <c r="D145" s="4">
        <v>1</v>
      </c>
      <c r="E145" s="4">
        <v>229</v>
      </c>
      <c r="F145" s="4" t="e">
        <f>ROUND(Source!AZ134,O145)</f>
        <v>#REF!</v>
      </c>
      <c r="G145" s="4" t="s">
        <v>109</v>
      </c>
      <c r="H145" s="4" t="s">
        <v>110</v>
      </c>
      <c r="I145" s="4"/>
      <c r="J145" s="4"/>
      <c r="K145" s="4">
        <v>229</v>
      </c>
      <c r="L145" s="4">
        <v>10</v>
      </c>
      <c r="M145" s="4">
        <v>3</v>
      </c>
      <c r="N145" s="4" t="s">
        <v>6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206065.89</v>
      </c>
      <c r="X145" s="4">
        <v>1</v>
      </c>
      <c r="Y145" s="4">
        <v>206065.89</v>
      </c>
      <c r="Z145" s="4"/>
      <c r="AA145" s="4"/>
      <c r="AB145" s="4"/>
      <c r="IF145">
        <v>-1</v>
      </c>
    </row>
    <row r="146" spans="1:240" x14ac:dyDescent="0.2">
      <c r="A146" s="4">
        <v>50</v>
      </c>
      <c r="B146" s="4">
        <v>0</v>
      </c>
      <c r="C146" s="4">
        <v>0</v>
      </c>
      <c r="D146" s="4">
        <v>1</v>
      </c>
      <c r="E146" s="4">
        <v>203</v>
      </c>
      <c r="F146" s="4" t="e">
        <f>ROUND(Source!Q134,O146)</f>
        <v>#REF!</v>
      </c>
      <c r="G146" s="4" t="s">
        <v>111</v>
      </c>
      <c r="H146" s="4" t="s">
        <v>112</v>
      </c>
      <c r="I146" s="4"/>
      <c r="J146" s="4"/>
      <c r="K146" s="4">
        <v>203</v>
      </c>
      <c r="L146" s="4">
        <v>11</v>
      </c>
      <c r="M146" s="4">
        <v>3</v>
      </c>
      <c r="N146" s="4" t="s">
        <v>6</v>
      </c>
      <c r="O146" s="4">
        <v>2</v>
      </c>
      <c r="P146" s="4"/>
      <c r="Q146" s="4"/>
      <c r="R146" s="4"/>
      <c r="S146" s="4"/>
      <c r="T146" s="4"/>
      <c r="U146" s="4"/>
      <c r="V146" s="4"/>
      <c r="W146" s="4">
        <v>11114.13</v>
      </c>
      <c r="X146" s="4">
        <v>1</v>
      </c>
      <c r="Y146" s="4">
        <v>11114.13</v>
      </c>
      <c r="Z146" s="4"/>
      <c r="AA146" s="4"/>
      <c r="AB146" s="4"/>
      <c r="IF146">
        <v>-1</v>
      </c>
    </row>
    <row r="147" spans="1:240" x14ac:dyDescent="0.2">
      <c r="A147" s="4">
        <v>50</v>
      </c>
      <c r="B147" s="4">
        <v>0</v>
      </c>
      <c r="C147" s="4">
        <v>0</v>
      </c>
      <c r="D147" s="4">
        <v>1</v>
      </c>
      <c r="E147" s="4">
        <v>231</v>
      </c>
      <c r="F147" s="4">
        <f>ROUND(Source!BB134,O147)</f>
        <v>0</v>
      </c>
      <c r="G147" s="4" t="s">
        <v>113</v>
      </c>
      <c r="H147" s="4" t="s">
        <v>114</v>
      </c>
      <c r="I147" s="4"/>
      <c r="J147" s="4"/>
      <c r="K147" s="4">
        <v>231</v>
      </c>
      <c r="L147" s="4">
        <v>12</v>
      </c>
      <c r="M147" s="4">
        <v>3</v>
      </c>
      <c r="N147" s="4" t="s">
        <v>6</v>
      </c>
      <c r="O147" s="4">
        <v>2</v>
      </c>
      <c r="P147" s="4"/>
      <c r="Q147" s="4"/>
      <c r="R147" s="4"/>
      <c r="S147" s="4"/>
      <c r="T147" s="4"/>
      <c r="U147" s="4"/>
      <c r="V147" s="4"/>
      <c r="W147" s="4">
        <v>0</v>
      </c>
      <c r="X147" s="4">
        <v>1</v>
      </c>
      <c r="Y147" s="4">
        <v>0</v>
      </c>
      <c r="Z147" s="4"/>
      <c r="AA147" s="4"/>
      <c r="AB147" s="4"/>
      <c r="IF147">
        <v>-1</v>
      </c>
    </row>
    <row r="148" spans="1:240" x14ac:dyDescent="0.2">
      <c r="A148" s="4">
        <v>50</v>
      </c>
      <c r="B148" s="4">
        <v>0</v>
      </c>
      <c r="C148" s="4">
        <v>0</v>
      </c>
      <c r="D148" s="4">
        <v>1</v>
      </c>
      <c r="E148" s="4">
        <v>204</v>
      </c>
      <c r="F148" s="4" t="e">
        <f>ROUND(Source!R134,O148)</f>
        <v>#REF!</v>
      </c>
      <c r="G148" s="4" t="s">
        <v>115</v>
      </c>
      <c r="H148" s="4" t="s">
        <v>116</v>
      </c>
      <c r="I148" s="4"/>
      <c r="J148" s="4"/>
      <c r="K148" s="4">
        <v>204</v>
      </c>
      <c r="L148" s="4">
        <v>13</v>
      </c>
      <c r="M148" s="4">
        <v>3</v>
      </c>
      <c r="N148" s="4" t="s">
        <v>6</v>
      </c>
      <c r="O148" s="4">
        <v>2</v>
      </c>
      <c r="P148" s="4"/>
      <c r="Q148" s="4"/>
      <c r="R148" s="4"/>
      <c r="S148" s="4"/>
      <c r="T148" s="4"/>
      <c r="U148" s="4"/>
      <c r="V148" s="4"/>
      <c r="W148" s="4">
        <v>2484.0299999999997</v>
      </c>
      <c r="X148" s="4">
        <v>1</v>
      </c>
      <c r="Y148" s="4">
        <v>2484.0299999999997</v>
      </c>
      <c r="Z148" s="4"/>
      <c r="AA148" s="4"/>
      <c r="AB148" s="4"/>
      <c r="IF148">
        <v>-1</v>
      </c>
    </row>
    <row r="149" spans="1:240" x14ac:dyDescent="0.2">
      <c r="A149" s="4">
        <v>50</v>
      </c>
      <c r="B149" s="4">
        <v>0</v>
      </c>
      <c r="C149" s="4">
        <v>0</v>
      </c>
      <c r="D149" s="4">
        <v>1</v>
      </c>
      <c r="E149" s="4">
        <v>205</v>
      </c>
      <c r="F149" s="4" t="e">
        <f>ROUND(Source!S134,O149)</f>
        <v>#REF!</v>
      </c>
      <c r="G149" s="4" t="s">
        <v>117</v>
      </c>
      <c r="H149" s="4" t="s">
        <v>118</v>
      </c>
      <c r="I149" s="4"/>
      <c r="J149" s="4"/>
      <c r="K149" s="4">
        <v>205</v>
      </c>
      <c r="L149" s="4">
        <v>14</v>
      </c>
      <c r="M149" s="4">
        <v>3</v>
      </c>
      <c r="N149" s="4" t="s">
        <v>6</v>
      </c>
      <c r="O149" s="4">
        <v>2</v>
      </c>
      <c r="P149" s="4"/>
      <c r="Q149" s="4"/>
      <c r="R149" s="4"/>
      <c r="S149" s="4"/>
      <c r="T149" s="4"/>
      <c r="U149" s="4"/>
      <c r="V149" s="4"/>
      <c r="W149" s="4">
        <v>173050.97</v>
      </c>
      <c r="X149" s="4">
        <v>1</v>
      </c>
      <c r="Y149" s="4">
        <v>173050.97</v>
      </c>
      <c r="Z149" s="4"/>
      <c r="AA149" s="4"/>
      <c r="AB149" s="4"/>
      <c r="IF149">
        <v>-1</v>
      </c>
    </row>
    <row r="150" spans="1:240" x14ac:dyDescent="0.2">
      <c r="A150" s="4">
        <v>50</v>
      </c>
      <c r="B150" s="4">
        <v>0</v>
      </c>
      <c r="C150" s="4">
        <v>0</v>
      </c>
      <c r="D150" s="4">
        <v>1</v>
      </c>
      <c r="E150" s="4">
        <v>232</v>
      </c>
      <c r="F150" s="4">
        <f>ROUND(Source!BC134,O150)</f>
        <v>0</v>
      </c>
      <c r="G150" s="4" t="s">
        <v>119</v>
      </c>
      <c r="H150" s="4" t="s">
        <v>120</v>
      </c>
      <c r="I150" s="4"/>
      <c r="J150" s="4"/>
      <c r="K150" s="4">
        <v>232</v>
      </c>
      <c r="L150" s="4">
        <v>15</v>
      </c>
      <c r="M150" s="4">
        <v>3</v>
      </c>
      <c r="N150" s="4" t="s">
        <v>6</v>
      </c>
      <c r="O150" s="4">
        <v>2</v>
      </c>
      <c r="P150" s="4"/>
      <c r="Q150" s="4"/>
      <c r="R150" s="4"/>
      <c r="S150" s="4"/>
      <c r="T150" s="4"/>
      <c r="U150" s="4"/>
      <c r="V150" s="4"/>
      <c r="W150" s="4">
        <v>0</v>
      </c>
      <c r="X150" s="4">
        <v>1</v>
      </c>
      <c r="Y150" s="4">
        <v>0</v>
      </c>
      <c r="Z150" s="4"/>
      <c r="AA150" s="4"/>
      <c r="AB150" s="4"/>
      <c r="IF150">
        <v>-1</v>
      </c>
    </row>
    <row r="151" spans="1:240" x14ac:dyDescent="0.2">
      <c r="A151" s="4">
        <v>50</v>
      </c>
      <c r="B151" s="4">
        <v>0</v>
      </c>
      <c r="C151" s="4">
        <v>0</v>
      </c>
      <c r="D151" s="4">
        <v>1</v>
      </c>
      <c r="E151" s="4">
        <v>214</v>
      </c>
      <c r="F151" s="4" t="e">
        <f>ROUND(Source!AS134,O151)</f>
        <v>#REF!</v>
      </c>
      <c r="G151" s="4" t="s">
        <v>121</v>
      </c>
      <c r="H151" s="4" t="s">
        <v>122</v>
      </c>
      <c r="I151" s="4"/>
      <c r="J151" s="4"/>
      <c r="K151" s="4">
        <v>214</v>
      </c>
      <c r="L151" s="4">
        <v>16</v>
      </c>
      <c r="M151" s="4">
        <v>3</v>
      </c>
      <c r="N151" s="4" t="s">
        <v>6</v>
      </c>
      <c r="O151" s="4">
        <v>2</v>
      </c>
      <c r="P151" s="4"/>
      <c r="Q151" s="4"/>
      <c r="R151" s="4"/>
      <c r="S151" s="4"/>
      <c r="T151" s="4"/>
      <c r="U151" s="4"/>
      <c r="V151" s="4"/>
      <c r="W151" s="4">
        <v>838701.7</v>
      </c>
      <c r="X151" s="4">
        <v>1</v>
      </c>
      <c r="Y151" s="4">
        <v>838701.7</v>
      </c>
      <c r="Z151" s="4"/>
      <c r="AA151" s="4"/>
      <c r="AB151" s="4"/>
      <c r="IF151">
        <v>-1</v>
      </c>
    </row>
    <row r="152" spans="1:240" x14ac:dyDescent="0.2">
      <c r="A152" s="4">
        <v>50</v>
      </c>
      <c r="B152" s="4">
        <v>0</v>
      </c>
      <c r="C152" s="4">
        <v>0</v>
      </c>
      <c r="D152" s="4">
        <v>1</v>
      </c>
      <c r="E152" s="4">
        <v>215</v>
      </c>
      <c r="F152" s="4">
        <f>ROUND(Source!AT134,O152)</f>
        <v>0</v>
      </c>
      <c r="G152" s="4" t="s">
        <v>123</v>
      </c>
      <c r="H152" s="4" t="s">
        <v>124</v>
      </c>
      <c r="I152" s="4"/>
      <c r="J152" s="4"/>
      <c r="K152" s="4">
        <v>215</v>
      </c>
      <c r="L152" s="4">
        <v>17</v>
      </c>
      <c r="M152" s="4">
        <v>3</v>
      </c>
      <c r="N152" s="4" t="s">
        <v>6</v>
      </c>
      <c r="O152" s="4">
        <v>2</v>
      </c>
      <c r="P152" s="4"/>
      <c r="Q152" s="4"/>
      <c r="R152" s="4"/>
      <c r="S152" s="4"/>
      <c r="T152" s="4"/>
      <c r="U152" s="4"/>
      <c r="V152" s="4"/>
      <c r="W152" s="4">
        <v>0</v>
      </c>
      <c r="X152" s="4">
        <v>1</v>
      </c>
      <c r="Y152" s="4">
        <v>0</v>
      </c>
      <c r="Z152" s="4"/>
      <c r="AA152" s="4"/>
      <c r="AB152" s="4"/>
      <c r="IF152">
        <v>-1</v>
      </c>
    </row>
    <row r="153" spans="1:240" x14ac:dyDescent="0.2">
      <c r="A153" s="4">
        <v>50</v>
      </c>
      <c r="B153" s="4">
        <v>0</v>
      </c>
      <c r="C153" s="4">
        <v>0</v>
      </c>
      <c r="D153" s="4">
        <v>1</v>
      </c>
      <c r="E153" s="4">
        <v>217</v>
      </c>
      <c r="F153" s="4">
        <f>ROUND(Source!AU134,O153)</f>
        <v>0</v>
      </c>
      <c r="G153" s="4" t="s">
        <v>125</v>
      </c>
      <c r="H153" s="4" t="s">
        <v>126</v>
      </c>
      <c r="I153" s="4"/>
      <c r="J153" s="4"/>
      <c r="K153" s="4">
        <v>217</v>
      </c>
      <c r="L153" s="4">
        <v>18</v>
      </c>
      <c r="M153" s="4">
        <v>3</v>
      </c>
      <c r="N153" s="4" t="s">
        <v>6</v>
      </c>
      <c r="O153" s="4">
        <v>2</v>
      </c>
      <c r="P153" s="4"/>
      <c r="Q153" s="4"/>
      <c r="R153" s="4"/>
      <c r="S153" s="4"/>
      <c r="T153" s="4"/>
      <c r="U153" s="4"/>
      <c r="V153" s="4"/>
      <c r="W153" s="4">
        <v>0</v>
      </c>
      <c r="X153" s="4">
        <v>1</v>
      </c>
      <c r="Y153" s="4">
        <v>0</v>
      </c>
      <c r="Z153" s="4"/>
      <c r="AA153" s="4"/>
      <c r="AB153" s="4"/>
      <c r="IF153">
        <v>-1</v>
      </c>
    </row>
    <row r="154" spans="1:240" x14ac:dyDescent="0.2">
      <c r="A154" s="4">
        <v>50</v>
      </c>
      <c r="B154" s="4">
        <v>0</v>
      </c>
      <c r="C154" s="4">
        <v>0</v>
      </c>
      <c r="D154" s="4">
        <v>1</v>
      </c>
      <c r="E154" s="4">
        <v>230</v>
      </c>
      <c r="F154" s="4" t="e">
        <f>ROUND(Source!BA134,O154)</f>
        <v>#REF!</v>
      </c>
      <c r="G154" s="4" t="s">
        <v>127</v>
      </c>
      <c r="H154" s="4" t="s">
        <v>128</v>
      </c>
      <c r="I154" s="4"/>
      <c r="J154" s="4"/>
      <c r="K154" s="4">
        <v>230</v>
      </c>
      <c r="L154" s="4">
        <v>19</v>
      </c>
      <c r="M154" s="4">
        <v>3</v>
      </c>
      <c r="N154" s="4" t="s">
        <v>6</v>
      </c>
      <c r="O154" s="4">
        <v>2</v>
      </c>
      <c r="P154" s="4"/>
      <c r="Q154" s="4"/>
      <c r="R154" s="4"/>
      <c r="S154" s="4"/>
      <c r="T154" s="4"/>
      <c r="U154" s="4"/>
      <c r="V154" s="4"/>
      <c r="W154" s="4">
        <v>0</v>
      </c>
      <c r="X154" s="4">
        <v>1</v>
      </c>
      <c r="Y154" s="4">
        <v>0</v>
      </c>
      <c r="Z154" s="4"/>
      <c r="AA154" s="4"/>
      <c r="AB154" s="4"/>
      <c r="IF154">
        <v>-1</v>
      </c>
    </row>
    <row r="155" spans="1:240" x14ac:dyDescent="0.2">
      <c r="A155" s="4">
        <v>50</v>
      </c>
      <c r="B155" s="4">
        <v>0</v>
      </c>
      <c r="C155" s="4">
        <v>0</v>
      </c>
      <c r="D155" s="4">
        <v>1</v>
      </c>
      <c r="E155" s="4">
        <v>206</v>
      </c>
      <c r="F155" s="4" t="e">
        <f>ROUND(Source!T134,O155)</f>
        <v>#REF!</v>
      </c>
      <c r="G155" s="4" t="s">
        <v>129</v>
      </c>
      <c r="H155" s="4" t="s">
        <v>130</v>
      </c>
      <c r="I155" s="4"/>
      <c r="J155" s="4"/>
      <c r="K155" s="4">
        <v>206</v>
      </c>
      <c r="L155" s="4">
        <v>20</v>
      </c>
      <c r="M155" s="4">
        <v>3</v>
      </c>
      <c r="N155" s="4" t="s">
        <v>6</v>
      </c>
      <c r="O155" s="4">
        <v>2</v>
      </c>
      <c r="P155" s="4"/>
      <c r="Q155" s="4"/>
      <c r="R155" s="4"/>
      <c r="S155" s="4"/>
      <c r="T155" s="4"/>
      <c r="U155" s="4"/>
      <c r="V155" s="4"/>
      <c r="W155" s="4">
        <v>0</v>
      </c>
      <c r="X155" s="4">
        <v>1</v>
      </c>
      <c r="Y155" s="4">
        <v>0</v>
      </c>
      <c r="Z155" s="4"/>
      <c r="AA155" s="4"/>
      <c r="AB155" s="4"/>
      <c r="IF155">
        <v>-1</v>
      </c>
    </row>
    <row r="156" spans="1:240" x14ac:dyDescent="0.2">
      <c r="A156" s="4">
        <v>50</v>
      </c>
      <c r="B156" s="4">
        <v>0</v>
      </c>
      <c r="C156" s="4">
        <v>0</v>
      </c>
      <c r="D156" s="4">
        <v>1</v>
      </c>
      <c r="E156" s="4">
        <v>207</v>
      </c>
      <c r="F156" s="4" t="e">
        <f>ROUND(Source!U134,O156)</f>
        <v>#REF!</v>
      </c>
      <c r="G156" s="4" t="s">
        <v>131</v>
      </c>
      <c r="H156" s="4" t="s">
        <v>132</v>
      </c>
      <c r="I156" s="4"/>
      <c r="J156" s="4"/>
      <c r="K156" s="4">
        <v>207</v>
      </c>
      <c r="L156" s="4">
        <v>21</v>
      </c>
      <c r="M156" s="4">
        <v>3</v>
      </c>
      <c r="N156" s="4" t="s">
        <v>6</v>
      </c>
      <c r="O156" s="4">
        <v>7</v>
      </c>
      <c r="P156" s="4"/>
      <c r="Q156" s="4"/>
      <c r="R156" s="4"/>
      <c r="S156" s="4"/>
      <c r="T156" s="4"/>
      <c r="U156" s="4"/>
      <c r="V156" s="4"/>
      <c r="W156" s="4">
        <v>563.94240000000002</v>
      </c>
      <c r="X156" s="4">
        <v>1</v>
      </c>
      <c r="Y156" s="4">
        <v>563.94240000000002</v>
      </c>
      <c r="Z156" s="4"/>
      <c r="AA156" s="4"/>
      <c r="AB156" s="4"/>
      <c r="IF156">
        <v>-1</v>
      </c>
    </row>
    <row r="157" spans="1:240" x14ac:dyDescent="0.2">
      <c r="A157" s="4">
        <v>50</v>
      </c>
      <c r="B157" s="4">
        <v>0</v>
      </c>
      <c r="C157" s="4">
        <v>0</v>
      </c>
      <c r="D157" s="4">
        <v>1</v>
      </c>
      <c r="E157" s="4">
        <v>208</v>
      </c>
      <c r="F157" s="4" t="e">
        <f>ROUND(Source!V134,O157)</f>
        <v>#REF!</v>
      </c>
      <c r="G157" s="4" t="s">
        <v>133</v>
      </c>
      <c r="H157" s="4" t="s">
        <v>134</v>
      </c>
      <c r="I157" s="4"/>
      <c r="J157" s="4"/>
      <c r="K157" s="4">
        <v>208</v>
      </c>
      <c r="L157" s="4">
        <v>22</v>
      </c>
      <c r="M157" s="4">
        <v>3</v>
      </c>
      <c r="N157" s="4" t="s">
        <v>6</v>
      </c>
      <c r="O157" s="4">
        <v>7</v>
      </c>
      <c r="P157" s="4"/>
      <c r="Q157" s="4"/>
      <c r="R157" s="4"/>
      <c r="S157" s="4"/>
      <c r="T157" s="4"/>
      <c r="U157" s="4"/>
      <c r="V157" s="4"/>
      <c r="W157" s="4">
        <v>6.0967200000000004</v>
      </c>
      <c r="X157" s="4">
        <v>1</v>
      </c>
      <c r="Y157" s="4">
        <v>6.0967200000000004</v>
      </c>
      <c r="Z157" s="4"/>
      <c r="AA157" s="4"/>
      <c r="AB157" s="4"/>
      <c r="IF157">
        <v>-1</v>
      </c>
    </row>
    <row r="158" spans="1:240" x14ac:dyDescent="0.2">
      <c r="A158" s="4">
        <v>50</v>
      </c>
      <c r="B158" s="4">
        <v>0</v>
      </c>
      <c r="C158" s="4">
        <v>0</v>
      </c>
      <c r="D158" s="4">
        <v>1</v>
      </c>
      <c r="E158" s="4">
        <v>209</v>
      </c>
      <c r="F158" s="4" t="e">
        <f>ROUND(Source!W134,O158)</f>
        <v>#REF!</v>
      </c>
      <c r="G158" s="4" t="s">
        <v>135</v>
      </c>
      <c r="H158" s="4" t="s">
        <v>136</v>
      </c>
      <c r="I158" s="4"/>
      <c r="J158" s="4"/>
      <c r="K158" s="4">
        <v>209</v>
      </c>
      <c r="L158" s="4">
        <v>23</v>
      </c>
      <c r="M158" s="4">
        <v>3</v>
      </c>
      <c r="N158" s="4" t="s">
        <v>6</v>
      </c>
      <c r="O158" s="4">
        <v>2</v>
      </c>
      <c r="P158" s="4"/>
      <c r="Q158" s="4"/>
      <c r="R158" s="4"/>
      <c r="S158" s="4"/>
      <c r="T158" s="4"/>
      <c r="U158" s="4"/>
      <c r="V158" s="4"/>
      <c r="W158" s="4">
        <v>0</v>
      </c>
      <c r="X158" s="4">
        <v>1</v>
      </c>
      <c r="Y158" s="4">
        <v>0</v>
      </c>
      <c r="Z158" s="4"/>
      <c r="AA158" s="4"/>
      <c r="AB158" s="4"/>
      <c r="IF158">
        <v>-1</v>
      </c>
    </row>
    <row r="159" spans="1:240" x14ac:dyDescent="0.2">
      <c r="A159" s="4">
        <v>50</v>
      </c>
      <c r="B159" s="4">
        <v>0</v>
      </c>
      <c r="C159" s="4">
        <v>0</v>
      </c>
      <c r="D159" s="4">
        <v>1</v>
      </c>
      <c r="E159" s="4">
        <v>233</v>
      </c>
      <c r="F159" s="4">
        <f>ROUND(Source!BD134,O159)</f>
        <v>0</v>
      </c>
      <c r="G159" s="4" t="s">
        <v>137</v>
      </c>
      <c r="H159" s="4" t="s">
        <v>138</v>
      </c>
      <c r="I159" s="4"/>
      <c r="J159" s="4"/>
      <c r="K159" s="4">
        <v>233</v>
      </c>
      <c r="L159" s="4">
        <v>24</v>
      </c>
      <c r="M159" s="4">
        <v>3</v>
      </c>
      <c r="N159" s="4" t="s">
        <v>6</v>
      </c>
      <c r="O159" s="4">
        <v>2</v>
      </c>
      <c r="P159" s="4"/>
      <c r="Q159" s="4"/>
      <c r="R159" s="4"/>
      <c r="S159" s="4"/>
      <c r="T159" s="4"/>
      <c r="U159" s="4"/>
      <c r="V159" s="4"/>
      <c r="W159" s="4">
        <v>0</v>
      </c>
      <c r="X159" s="4">
        <v>1</v>
      </c>
      <c r="Y159" s="4">
        <v>0</v>
      </c>
      <c r="Z159" s="4"/>
      <c r="AA159" s="4"/>
      <c r="AB159" s="4"/>
      <c r="IF159">
        <v>-1</v>
      </c>
    </row>
    <row r="160" spans="1:240" x14ac:dyDescent="0.2">
      <c r="A160" s="4">
        <v>50</v>
      </c>
      <c r="B160" s="4">
        <v>0</v>
      </c>
      <c r="C160" s="4">
        <v>0</v>
      </c>
      <c r="D160" s="4">
        <v>1</v>
      </c>
      <c r="E160" s="4">
        <v>210</v>
      </c>
      <c r="F160" s="4" t="e">
        <f>ROUND(Source!X134,O160)</f>
        <v>#REF!</v>
      </c>
      <c r="G160" s="4" t="s">
        <v>139</v>
      </c>
      <c r="H160" s="4" t="s">
        <v>140</v>
      </c>
      <c r="I160" s="4"/>
      <c r="J160" s="4"/>
      <c r="K160" s="4">
        <v>210</v>
      </c>
      <c r="L160" s="4">
        <v>25</v>
      </c>
      <c r="M160" s="4">
        <v>3</v>
      </c>
      <c r="N160" s="4" t="s">
        <v>6</v>
      </c>
      <c r="O160" s="4">
        <v>2</v>
      </c>
      <c r="P160" s="4"/>
      <c r="Q160" s="4"/>
      <c r="R160" s="4"/>
      <c r="S160" s="4"/>
      <c r="T160" s="4"/>
      <c r="U160" s="4"/>
      <c r="V160" s="4"/>
      <c r="W160" s="4">
        <v>212397.35</v>
      </c>
      <c r="X160" s="4">
        <v>1</v>
      </c>
      <c r="Y160" s="4">
        <v>212397.35</v>
      </c>
      <c r="Z160" s="4"/>
      <c r="AA160" s="4"/>
      <c r="AB160" s="4"/>
      <c r="IF160">
        <v>-1</v>
      </c>
    </row>
    <row r="161" spans="1:245" x14ac:dyDescent="0.2">
      <c r="A161" s="4">
        <v>50</v>
      </c>
      <c r="B161" s="4">
        <v>0</v>
      </c>
      <c r="C161" s="4">
        <v>0</v>
      </c>
      <c r="D161" s="4">
        <v>1</v>
      </c>
      <c r="E161" s="4">
        <v>211</v>
      </c>
      <c r="F161" s="4" t="e">
        <f>ROUND(Source!Y134,O161)</f>
        <v>#REF!</v>
      </c>
      <c r="G161" s="4" t="s">
        <v>141</v>
      </c>
      <c r="H161" s="4" t="s">
        <v>142</v>
      </c>
      <c r="I161" s="4"/>
      <c r="J161" s="4"/>
      <c r="K161" s="4">
        <v>211</v>
      </c>
      <c r="L161" s="4">
        <v>26</v>
      </c>
      <c r="M161" s="4">
        <v>3</v>
      </c>
      <c r="N161" s="4" t="s">
        <v>6</v>
      </c>
      <c r="O161" s="4">
        <v>2</v>
      </c>
      <c r="P161" s="4"/>
      <c r="Q161" s="4"/>
      <c r="R161" s="4"/>
      <c r="S161" s="4"/>
      <c r="T161" s="4"/>
      <c r="U161" s="4"/>
      <c r="V161" s="4"/>
      <c r="W161" s="4">
        <v>126385.19</v>
      </c>
      <c r="X161" s="4">
        <v>1</v>
      </c>
      <c r="Y161" s="4">
        <v>126385.19</v>
      </c>
      <c r="Z161" s="4"/>
      <c r="AA161" s="4"/>
      <c r="AB161" s="4"/>
      <c r="IF161">
        <v>-1</v>
      </c>
    </row>
    <row r="162" spans="1:245" x14ac:dyDescent="0.2">
      <c r="A162" s="4">
        <v>50</v>
      </c>
      <c r="B162" s="4">
        <v>0</v>
      </c>
      <c r="C162" s="4">
        <v>0</v>
      </c>
      <c r="D162" s="4">
        <v>1</v>
      </c>
      <c r="E162" s="4">
        <v>224</v>
      </c>
      <c r="F162" s="4" t="e">
        <f>ROUND(Source!AR134,O162)</f>
        <v>#REF!</v>
      </c>
      <c r="G162" s="4" t="s">
        <v>143</v>
      </c>
      <c r="H162" s="4" t="s">
        <v>144</v>
      </c>
      <c r="I162" s="4"/>
      <c r="J162" s="4"/>
      <c r="K162" s="4">
        <v>224</v>
      </c>
      <c r="L162" s="4">
        <v>27</v>
      </c>
      <c r="M162" s="4">
        <v>3</v>
      </c>
      <c r="N162" s="4" t="s">
        <v>6</v>
      </c>
      <c r="O162" s="4">
        <v>2</v>
      </c>
      <c r="P162" s="4"/>
      <c r="Q162" s="4"/>
      <c r="R162" s="4"/>
      <c r="S162" s="4"/>
      <c r="T162" s="4"/>
      <c r="U162" s="4"/>
      <c r="V162" s="4"/>
      <c r="W162" s="4">
        <v>1044767.5900000001</v>
      </c>
      <c r="X162" s="4">
        <v>1</v>
      </c>
      <c r="Y162" s="4">
        <v>1044767.5900000001</v>
      </c>
      <c r="Z162" s="4"/>
      <c r="AA162" s="4"/>
      <c r="AB162" s="4"/>
      <c r="IF162">
        <v>-1</v>
      </c>
    </row>
    <row r="163" spans="1:245" x14ac:dyDescent="0.2">
      <c r="IF163">
        <v>-1</v>
      </c>
    </row>
    <row r="164" spans="1:245" x14ac:dyDescent="0.2">
      <c r="A164" s="1">
        <v>4</v>
      </c>
      <c r="B164" s="1">
        <v>1</v>
      </c>
      <c r="C164" s="1"/>
      <c r="D164" s="1">
        <f>ROW(A174)</f>
        <v>174</v>
      </c>
      <c r="E164" s="1"/>
      <c r="F164" s="1" t="s">
        <v>6</v>
      </c>
      <c r="G164" s="1" t="s">
        <v>176</v>
      </c>
      <c r="H164" s="1" t="s">
        <v>6</v>
      </c>
      <c r="I164" s="1">
        <v>0</v>
      </c>
      <c r="J164" s="1"/>
      <c r="K164" s="1">
        <v>-1</v>
      </c>
      <c r="L164" s="1"/>
      <c r="M164" s="1" t="s">
        <v>6</v>
      </c>
      <c r="N164" s="1"/>
      <c r="O164" s="1"/>
      <c r="P164" s="1"/>
      <c r="Q164" s="1"/>
      <c r="R164" s="1"/>
      <c r="S164" s="1">
        <v>0</v>
      </c>
      <c r="T164" s="1"/>
      <c r="U164" s="1" t="s">
        <v>6</v>
      </c>
      <c r="V164" s="1">
        <v>0</v>
      </c>
      <c r="W164" s="1"/>
      <c r="X164" s="1"/>
      <c r="Y164" s="1"/>
      <c r="Z164" s="1"/>
      <c r="AA164" s="1"/>
      <c r="AB164" s="1" t="s">
        <v>6</v>
      </c>
      <c r="AC164" s="1" t="s">
        <v>6</v>
      </c>
      <c r="AD164" s="1" t="s">
        <v>6</v>
      </c>
      <c r="AE164" s="1" t="s">
        <v>6</v>
      </c>
      <c r="AF164" s="1" t="s">
        <v>6</v>
      </c>
      <c r="AG164" s="1" t="s">
        <v>6</v>
      </c>
      <c r="AH164" s="1"/>
      <c r="AI164" s="1"/>
      <c r="AJ164" s="1"/>
      <c r="AK164" s="1"/>
      <c r="AL164" s="1"/>
      <c r="AM164" s="1"/>
      <c r="AN164" s="1"/>
      <c r="AO164" s="1"/>
      <c r="AP164" s="1" t="s">
        <v>6</v>
      </c>
      <c r="AQ164" s="1" t="s">
        <v>6</v>
      </c>
      <c r="AR164" s="1" t="s">
        <v>6</v>
      </c>
      <c r="AS164" s="1"/>
      <c r="AT164" s="1"/>
      <c r="AU164" s="1"/>
      <c r="AV164" s="1"/>
      <c r="AW164" s="1"/>
      <c r="AX164" s="1"/>
      <c r="AY164" s="1"/>
      <c r="AZ164" s="1" t="s">
        <v>6</v>
      </c>
      <c r="BA164" s="1"/>
      <c r="BB164" s="1" t="s">
        <v>6</v>
      </c>
      <c r="BC164" s="1" t="s">
        <v>6</v>
      </c>
      <c r="BD164" s="1" t="s">
        <v>6</v>
      </c>
      <c r="BE164" s="1" t="s">
        <v>6</v>
      </c>
      <c r="BF164" s="1" t="s">
        <v>6</v>
      </c>
      <c r="BG164" s="1" t="s">
        <v>6</v>
      </c>
      <c r="BH164" s="1" t="s">
        <v>6</v>
      </c>
      <c r="BI164" s="1" t="s">
        <v>6</v>
      </c>
      <c r="BJ164" s="1" t="s">
        <v>6</v>
      </c>
      <c r="BK164" s="1" t="s">
        <v>6</v>
      </c>
      <c r="BL164" s="1" t="s">
        <v>6</v>
      </c>
      <c r="BM164" s="1" t="s">
        <v>6</v>
      </c>
      <c r="BN164" s="1" t="s">
        <v>6</v>
      </c>
      <c r="BO164" s="1" t="s">
        <v>6</v>
      </c>
      <c r="BP164" s="1" t="s">
        <v>6</v>
      </c>
      <c r="BQ164" s="1"/>
      <c r="BR164" s="1"/>
      <c r="BS164" s="1"/>
      <c r="BT164" s="1"/>
      <c r="BU164" s="1"/>
      <c r="BV164" s="1"/>
      <c r="BW164" s="1"/>
      <c r="BX164" s="1">
        <v>0</v>
      </c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>
        <v>0</v>
      </c>
      <c r="IF164">
        <v>-1</v>
      </c>
    </row>
    <row r="165" spans="1:245" x14ac:dyDescent="0.2">
      <c r="IF165">
        <v>-1</v>
      </c>
    </row>
    <row r="166" spans="1:245" x14ac:dyDescent="0.2">
      <c r="A166" s="2">
        <v>52</v>
      </c>
      <c r="B166" s="2">
        <f t="shared" ref="B166:G166" si="117">B174</f>
        <v>1</v>
      </c>
      <c r="C166" s="2">
        <f t="shared" si="117"/>
        <v>4</v>
      </c>
      <c r="D166" s="2">
        <f t="shared" si="117"/>
        <v>164</v>
      </c>
      <c r="E166" s="2">
        <f t="shared" si="117"/>
        <v>0</v>
      </c>
      <c r="F166" s="2" t="str">
        <f t="shared" si="117"/>
        <v/>
      </c>
      <c r="G166" s="2" t="str">
        <f t="shared" si="117"/>
        <v>Секция 2. Переточная вентиляция кладовок.</v>
      </c>
      <c r="H166" s="2"/>
      <c r="I166" s="2"/>
      <c r="J166" s="2"/>
      <c r="K166" s="2"/>
      <c r="L166" s="2"/>
      <c r="M166" s="2"/>
      <c r="N166" s="2"/>
      <c r="O166" s="2" t="e">
        <f t="shared" ref="O166:AT166" si="118">O174</f>
        <v>#REF!</v>
      </c>
      <c r="P166" s="2" t="e">
        <f t="shared" si="118"/>
        <v>#REF!</v>
      </c>
      <c r="Q166" s="2" t="e">
        <f t="shared" si="118"/>
        <v>#REF!</v>
      </c>
      <c r="R166" s="2" t="e">
        <f t="shared" si="118"/>
        <v>#REF!</v>
      </c>
      <c r="S166" s="2" t="e">
        <f t="shared" si="118"/>
        <v>#REF!</v>
      </c>
      <c r="T166" s="2" t="e">
        <f t="shared" si="118"/>
        <v>#REF!</v>
      </c>
      <c r="U166" s="2" t="e">
        <f t="shared" si="118"/>
        <v>#REF!</v>
      </c>
      <c r="V166" s="2" t="e">
        <f t="shared" si="118"/>
        <v>#REF!</v>
      </c>
      <c r="W166" s="2" t="e">
        <f t="shared" si="118"/>
        <v>#REF!</v>
      </c>
      <c r="X166" s="2" t="e">
        <f t="shared" si="118"/>
        <v>#REF!</v>
      </c>
      <c r="Y166" s="2" t="e">
        <f t="shared" si="118"/>
        <v>#REF!</v>
      </c>
      <c r="Z166" s="2">
        <f t="shared" si="118"/>
        <v>0</v>
      </c>
      <c r="AA166" s="2">
        <f t="shared" si="118"/>
        <v>0</v>
      </c>
      <c r="AB166" s="2" t="e">
        <f t="shared" si="118"/>
        <v>#REF!</v>
      </c>
      <c r="AC166" s="2" t="e">
        <f t="shared" si="118"/>
        <v>#REF!</v>
      </c>
      <c r="AD166" s="2" t="e">
        <f t="shared" si="118"/>
        <v>#REF!</v>
      </c>
      <c r="AE166" s="2" t="e">
        <f t="shared" si="118"/>
        <v>#REF!</v>
      </c>
      <c r="AF166" s="2" t="e">
        <f t="shared" si="118"/>
        <v>#REF!</v>
      </c>
      <c r="AG166" s="2" t="e">
        <f t="shared" si="118"/>
        <v>#REF!</v>
      </c>
      <c r="AH166" s="2" t="e">
        <f t="shared" si="118"/>
        <v>#REF!</v>
      </c>
      <c r="AI166" s="2" t="e">
        <f t="shared" si="118"/>
        <v>#REF!</v>
      </c>
      <c r="AJ166" s="2" t="e">
        <f t="shared" si="118"/>
        <v>#REF!</v>
      </c>
      <c r="AK166" s="2" t="e">
        <f t="shared" si="118"/>
        <v>#REF!</v>
      </c>
      <c r="AL166" s="2" t="e">
        <f t="shared" si="118"/>
        <v>#REF!</v>
      </c>
      <c r="AM166" s="2">
        <f t="shared" si="118"/>
        <v>0</v>
      </c>
      <c r="AN166" s="2">
        <f t="shared" si="118"/>
        <v>0</v>
      </c>
      <c r="AO166" s="2">
        <f t="shared" si="118"/>
        <v>0</v>
      </c>
      <c r="AP166" s="2" t="e">
        <f t="shared" si="118"/>
        <v>#REF!</v>
      </c>
      <c r="AQ166" s="2">
        <f t="shared" si="118"/>
        <v>0</v>
      </c>
      <c r="AR166" s="2" t="e">
        <f t="shared" si="118"/>
        <v>#REF!</v>
      </c>
      <c r="AS166" s="2" t="e">
        <f t="shared" si="118"/>
        <v>#REF!</v>
      </c>
      <c r="AT166" s="2">
        <f t="shared" si="118"/>
        <v>0</v>
      </c>
      <c r="AU166" s="2">
        <f t="shared" ref="AU166:BZ166" si="119">AU174</f>
        <v>0</v>
      </c>
      <c r="AV166" s="2" t="e">
        <f t="shared" si="119"/>
        <v>#REF!</v>
      </c>
      <c r="AW166" s="2" t="e">
        <f t="shared" si="119"/>
        <v>#REF!</v>
      </c>
      <c r="AX166" s="2">
        <f t="shared" si="119"/>
        <v>0</v>
      </c>
      <c r="AY166" s="2" t="e">
        <f t="shared" si="119"/>
        <v>#REF!</v>
      </c>
      <c r="AZ166" s="2" t="e">
        <f t="shared" si="119"/>
        <v>#REF!</v>
      </c>
      <c r="BA166" s="2" t="e">
        <f t="shared" si="119"/>
        <v>#REF!</v>
      </c>
      <c r="BB166" s="2">
        <f t="shared" si="119"/>
        <v>0</v>
      </c>
      <c r="BC166" s="2">
        <f t="shared" si="119"/>
        <v>0</v>
      </c>
      <c r="BD166" s="2">
        <f t="shared" si="119"/>
        <v>0</v>
      </c>
      <c r="BE166" s="2">
        <f t="shared" si="119"/>
        <v>0</v>
      </c>
      <c r="BF166" s="2">
        <f t="shared" si="119"/>
        <v>0</v>
      </c>
      <c r="BG166" s="2">
        <f t="shared" si="119"/>
        <v>0</v>
      </c>
      <c r="BH166" s="2">
        <f t="shared" si="119"/>
        <v>0</v>
      </c>
      <c r="BI166" s="2">
        <f t="shared" si="119"/>
        <v>0</v>
      </c>
      <c r="BJ166" s="2">
        <f t="shared" si="119"/>
        <v>0</v>
      </c>
      <c r="BK166" s="2">
        <f t="shared" si="119"/>
        <v>0</v>
      </c>
      <c r="BL166" s="2">
        <f t="shared" si="119"/>
        <v>0</v>
      </c>
      <c r="BM166" s="2">
        <f t="shared" si="119"/>
        <v>0</v>
      </c>
      <c r="BN166" s="2">
        <f t="shared" si="119"/>
        <v>0</v>
      </c>
      <c r="BO166" s="2">
        <f t="shared" si="119"/>
        <v>0</v>
      </c>
      <c r="BP166" s="2">
        <f t="shared" si="119"/>
        <v>0</v>
      </c>
      <c r="BQ166" s="2">
        <f t="shared" si="119"/>
        <v>0</v>
      </c>
      <c r="BR166" s="2">
        <f t="shared" si="119"/>
        <v>0</v>
      </c>
      <c r="BS166" s="2">
        <f t="shared" si="119"/>
        <v>0</v>
      </c>
      <c r="BT166" s="2">
        <f t="shared" si="119"/>
        <v>0</v>
      </c>
      <c r="BU166" s="2">
        <f t="shared" si="119"/>
        <v>0</v>
      </c>
      <c r="BV166" s="2">
        <f t="shared" si="119"/>
        <v>0</v>
      </c>
      <c r="BW166" s="2">
        <f t="shared" si="119"/>
        <v>0</v>
      </c>
      <c r="BX166" s="2">
        <f t="shared" si="119"/>
        <v>0</v>
      </c>
      <c r="BY166" s="2" t="e">
        <f t="shared" si="119"/>
        <v>#REF!</v>
      </c>
      <c r="BZ166" s="2">
        <f t="shared" si="119"/>
        <v>0</v>
      </c>
      <c r="CA166" s="2" t="e">
        <f t="shared" ref="CA166:DF166" si="120">CA174</f>
        <v>#REF!</v>
      </c>
      <c r="CB166" s="2" t="e">
        <f t="shared" si="120"/>
        <v>#REF!</v>
      </c>
      <c r="CC166" s="2">
        <f t="shared" si="120"/>
        <v>0</v>
      </c>
      <c r="CD166" s="2">
        <f t="shared" si="120"/>
        <v>0</v>
      </c>
      <c r="CE166" s="2" t="e">
        <f t="shared" si="120"/>
        <v>#REF!</v>
      </c>
      <c r="CF166" s="2" t="e">
        <f t="shared" si="120"/>
        <v>#REF!</v>
      </c>
      <c r="CG166" s="2">
        <f t="shared" si="120"/>
        <v>0</v>
      </c>
      <c r="CH166" s="2" t="e">
        <f t="shared" si="120"/>
        <v>#REF!</v>
      </c>
      <c r="CI166" s="2" t="e">
        <f t="shared" si="120"/>
        <v>#REF!</v>
      </c>
      <c r="CJ166" s="2" t="e">
        <f t="shared" si="120"/>
        <v>#REF!</v>
      </c>
      <c r="CK166" s="2">
        <f t="shared" si="120"/>
        <v>0</v>
      </c>
      <c r="CL166" s="2">
        <f t="shared" si="120"/>
        <v>0</v>
      </c>
      <c r="CM166" s="2">
        <f t="shared" si="120"/>
        <v>0</v>
      </c>
      <c r="CN166" s="2">
        <f t="shared" si="120"/>
        <v>0</v>
      </c>
      <c r="CO166" s="2">
        <f t="shared" si="120"/>
        <v>0</v>
      </c>
      <c r="CP166" s="2">
        <f t="shared" si="120"/>
        <v>0</v>
      </c>
      <c r="CQ166" s="2">
        <f t="shared" si="120"/>
        <v>0</v>
      </c>
      <c r="CR166" s="2">
        <f t="shared" si="120"/>
        <v>0</v>
      </c>
      <c r="CS166" s="2">
        <f t="shared" si="120"/>
        <v>0</v>
      </c>
      <c r="CT166" s="2">
        <f t="shared" si="120"/>
        <v>0</v>
      </c>
      <c r="CU166" s="2">
        <f t="shared" si="120"/>
        <v>0</v>
      </c>
      <c r="CV166" s="2">
        <f t="shared" si="120"/>
        <v>0</v>
      </c>
      <c r="CW166" s="2">
        <f t="shared" si="120"/>
        <v>0</v>
      </c>
      <c r="CX166" s="2">
        <f t="shared" si="120"/>
        <v>0</v>
      </c>
      <c r="CY166" s="2">
        <f t="shared" si="120"/>
        <v>0</v>
      </c>
      <c r="CZ166" s="2">
        <f t="shared" si="120"/>
        <v>0</v>
      </c>
      <c r="DA166" s="2">
        <f t="shared" si="120"/>
        <v>0</v>
      </c>
      <c r="DB166" s="2">
        <f t="shared" si="120"/>
        <v>0</v>
      </c>
      <c r="DC166" s="2">
        <f t="shared" si="120"/>
        <v>0</v>
      </c>
      <c r="DD166" s="2">
        <f t="shared" si="120"/>
        <v>0</v>
      </c>
      <c r="DE166" s="2">
        <f t="shared" si="120"/>
        <v>0</v>
      </c>
      <c r="DF166" s="2">
        <f t="shared" si="120"/>
        <v>0</v>
      </c>
      <c r="DG166" s="3">
        <f t="shared" ref="DG166:EL166" si="121">DG174</f>
        <v>0</v>
      </c>
      <c r="DH166" s="3">
        <f t="shared" si="121"/>
        <v>0</v>
      </c>
      <c r="DI166" s="3">
        <f t="shared" si="121"/>
        <v>0</v>
      </c>
      <c r="DJ166" s="3">
        <f t="shared" si="121"/>
        <v>0</v>
      </c>
      <c r="DK166" s="3">
        <f t="shared" si="121"/>
        <v>0</v>
      </c>
      <c r="DL166" s="3">
        <f t="shared" si="121"/>
        <v>0</v>
      </c>
      <c r="DM166" s="3">
        <f t="shared" si="121"/>
        <v>0</v>
      </c>
      <c r="DN166" s="3">
        <f t="shared" si="121"/>
        <v>0</v>
      </c>
      <c r="DO166" s="3">
        <f t="shared" si="121"/>
        <v>0</v>
      </c>
      <c r="DP166" s="3">
        <f t="shared" si="121"/>
        <v>0</v>
      </c>
      <c r="DQ166" s="3">
        <f t="shared" si="121"/>
        <v>0</v>
      </c>
      <c r="DR166" s="3">
        <f t="shared" si="121"/>
        <v>0</v>
      </c>
      <c r="DS166" s="3">
        <f t="shared" si="121"/>
        <v>0</v>
      </c>
      <c r="DT166" s="3">
        <f t="shared" si="121"/>
        <v>0</v>
      </c>
      <c r="DU166" s="3">
        <f t="shared" si="121"/>
        <v>0</v>
      </c>
      <c r="DV166" s="3">
        <f t="shared" si="121"/>
        <v>0</v>
      </c>
      <c r="DW166" s="3">
        <f t="shared" si="121"/>
        <v>0</v>
      </c>
      <c r="DX166" s="3">
        <f t="shared" si="121"/>
        <v>0</v>
      </c>
      <c r="DY166" s="3">
        <f t="shared" si="121"/>
        <v>0</v>
      </c>
      <c r="DZ166" s="3">
        <f t="shared" si="121"/>
        <v>0</v>
      </c>
      <c r="EA166" s="3">
        <f t="shared" si="121"/>
        <v>0</v>
      </c>
      <c r="EB166" s="3">
        <f t="shared" si="121"/>
        <v>0</v>
      </c>
      <c r="EC166" s="3">
        <f t="shared" si="121"/>
        <v>0</v>
      </c>
      <c r="ED166" s="3">
        <f t="shared" si="121"/>
        <v>0</v>
      </c>
      <c r="EE166" s="3">
        <f t="shared" si="121"/>
        <v>0</v>
      </c>
      <c r="EF166" s="3">
        <f t="shared" si="121"/>
        <v>0</v>
      </c>
      <c r="EG166" s="3">
        <f t="shared" si="121"/>
        <v>0</v>
      </c>
      <c r="EH166" s="3">
        <f t="shared" si="121"/>
        <v>0</v>
      </c>
      <c r="EI166" s="3">
        <f t="shared" si="121"/>
        <v>0</v>
      </c>
      <c r="EJ166" s="3">
        <f t="shared" si="121"/>
        <v>0</v>
      </c>
      <c r="EK166" s="3">
        <f t="shared" si="121"/>
        <v>0</v>
      </c>
      <c r="EL166" s="3">
        <f t="shared" si="121"/>
        <v>0</v>
      </c>
      <c r="EM166" s="3">
        <f t="shared" ref="EM166:FR166" si="122">EM174</f>
        <v>0</v>
      </c>
      <c r="EN166" s="3">
        <f t="shared" si="122"/>
        <v>0</v>
      </c>
      <c r="EO166" s="3">
        <f t="shared" si="122"/>
        <v>0</v>
      </c>
      <c r="EP166" s="3">
        <f t="shared" si="122"/>
        <v>0</v>
      </c>
      <c r="EQ166" s="3">
        <f t="shared" si="122"/>
        <v>0</v>
      </c>
      <c r="ER166" s="3">
        <f t="shared" si="122"/>
        <v>0</v>
      </c>
      <c r="ES166" s="3">
        <f t="shared" si="122"/>
        <v>0</v>
      </c>
      <c r="ET166" s="3">
        <f t="shared" si="122"/>
        <v>0</v>
      </c>
      <c r="EU166" s="3">
        <f t="shared" si="122"/>
        <v>0</v>
      </c>
      <c r="EV166" s="3">
        <f t="shared" si="122"/>
        <v>0</v>
      </c>
      <c r="EW166" s="3">
        <f t="shared" si="122"/>
        <v>0</v>
      </c>
      <c r="EX166" s="3">
        <f t="shared" si="122"/>
        <v>0</v>
      </c>
      <c r="EY166" s="3">
        <f t="shared" si="122"/>
        <v>0</v>
      </c>
      <c r="EZ166" s="3">
        <f t="shared" si="122"/>
        <v>0</v>
      </c>
      <c r="FA166" s="3">
        <f t="shared" si="122"/>
        <v>0</v>
      </c>
      <c r="FB166" s="3">
        <f t="shared" si="122"/>
        <v>0</v>
      </c>
      <c r="FC166" s="3">
        <f t="shared" si="122"/>
        <v>0</v>
      </c>
      <c r="FD166" s="3">
        <f t="shared" si="122"/>
        <v>0</v>
      </c>
      <c r="FE166" s="3">
        <f t="shared" si="122"/>
        <v>0</v>
      </c>
      <c r="FF166" s="3">
        <f t="shared" si="122"/>
        <v>0</v>
      </c>
      <c r="FG166" s="3">
        <f t="shared" si="122"/>
        <v>0</v>
      </c>
      <c r="FH166" s="3">
        <f t="shared" si="122"/>
        <v>0</v>
      </c>
      <c r="FI166" s="3">
        <f t="shared" si="122"/>
        <v>0</v>
      </c>
      <c r="FJ166" s="3">
        <f t="shared" si="122"/>
        <v>0</v>
      </c>
      <c r="FK166" s="3">
        <f t="shared" si="122"/>
        <v>0</v>
      </c>
      <c r="FL166" s="3">
        <f t="shared" si="122"/>
        <v>0</v>
      </c>
      <c r="FM166" s="3">
        <f t="shared" si="122"/>
        <v>0</v>
      </c>
      <c r="FN166" s="3">
        <f t="shared" si="122"/>
        <v>0</v>
      </c>
      <c r="FO166" s="3">
        <f t="shared" si="122"/>
        <v>0</v>
      </c>
      <c r="FP166" s="3">
        <f t="shared" si="122"/>
        <v>0</v>
      </c>
      <c r="FQ166" s="3">
        <f t="shared" si="122"/>
        <v>0</v>
      </c>
      <c r="FR166" s="3">
        <f t="shared" si="122"/>
        <v>0</v>
      </c>
      <c r="FS166" s="3">
        <f t="shared" ref="FS166:GX166" si="123">FS174</f>
        <v>0</v>
      </c>
      <c r="FT166" s="3">
        <f t="shared" si="123"/>
        <v>0</v>
      </c>
      <c r="FU166" s="3">
        <f t="shared" si="123"/>
        <v>0</v>
      </c>
      <c r="FV166" s="3">
        <f t="shared" si="123"/>
        <v>0</v>
      </c>
      <c r="FW166" s="3">
        <f t="shared" si="123"/>
        <v>0</v>
      </c>
      <c r="FX166" s="3">
        <f t="shared" si="123"/>
        <v>0</v>
      </c>
      <c r="FY166" s="3">
        <f t="shared" si="123"/>
        <v>0</v>
      </c>
      <c r="FZ166" s="3">
        <f t="shared" si="123"/>
        <v>0</v>
      </c>
      <c r="GA166" s="3">
        <f t="shared" si="123"/>
        <v>0</v>
      </c>
      <c r="GB166" s="3">
        <f t="shared" si="123"/>
        <v>0</v>
      </c>
      <c r="GC166" s="3">
        <f t="shared" si="123"/>
        <v>0</v>
      </c>
      <c r="GD166" s="3">
        <f t="shared" si="123"/>
        <v>0</v>
      </c>
      <c r="GE166" s="3">
        <f t="shared" si="123"/>
        <v>0</v>
      </c>
      <c r="GF166" s="3">
        <f t="shared" si="123"/>
        <v>0</v>
      </c>
      <c r="GG166" s="3">
        <f t="shared" si="123"/>
        <v>0</v>
      </c>
      <c r="GH166" s="3">
        <f t="shared" si="123"/>
        <v>0</v>
      </c>
      <c r="GI166" s="3">
        <f t="shared" si="123"/>
        <v>0</v>
      </c>
      <c r="GJ166" s="3">
        <f t="shared" si="123"/>
        <v>0</v>
      </c>
      <c r="GK166" s="3">
        <f t="shared" si="123"/>
        <v>0</v>
      </c>
      <c r="GL166" s="3">
        <f t="shared" si="123"/>
        <v>0</v>
      </c>
      <c r="GM166" s="3">
        <f t="shared" si="123"/>
        <v>0</v>
      </c>
      <c r="GN166" s="3">
        <f t="shared" si="123"/>
        <v>0</v>
      </c>
      <c r="GO166" s="3">
        <f t="shared" si="123"/>
        <v>0</v>
      </c>
      <c r="GP166" s="3">
        <f t="shared" si="123"/>
        <v>0</v>
      </c>
      <c r="GQ166" s="3">
        <f t="shared" si="123"/>
        <v>0</v>
      </c>
      <c r="GR166" s="3">
        <f t="shared" si="123"/>
        <v>0</v>
      </c>
      <c r="GS166" s="3">
        <f t="shared" si="123"/>
        <v>0</v>
      </c>
      <c r="GT166" s="3">
        <f t="shared" si="123"/>
        <v>0</v>
      </c>
      <c r="GU166" s="3">
        <f t="shared" si="123"/>
        <v>0</v>
      </c>
      <c r="GV166" s="3">
        <f t="shared" si="123"/>
        <v>0</v>
      </c>
      <c r="GW166" s="3">
        <f t="shared" si="123"/>
        <v>0</v>
      </c>
      <c r="GX166" s="3">
        <f t="shared" si="123"/>
        <v>0</v>
      </c>
      <c r="IF166">
        <v>-1</v>
      </c>
    </row>
    <row r="167" spans="1:245" x14ac:dyDescent="0.2">
      <c r="IF167">
        <v>-1</v>
      </c>
    </row>
    <row r="168" spans="1:245" x14ac:dyDescent="0.2">
      <c r="A168">
        <v>17</v>
      </c>
      <c r="B168">
        <v>1</v>
      </c>
      <c r="C168">
        <f>ROW(SmtRes!A131)</f>
        <v>131</v>
      </c>
      <c r="D168">
        <f>ROW(EtalonRes!A139)</f>
        <v>139</v>
      </c>
      <c r="E168" t="s">
        <v>177</v>
      </c>
      <c r="F168" t="s">
        <v>78</v>
      </c>
      <c r="G168" t="s">
        <v>79</v>
      </c>
      <c r="H168" t="s">
        <v>80</v>
      </c>
      <c r="I168">
        <f>'1.Лок.смета.и.Акт'!E429</f>
        <v>0.04</v>
      </c>
      <c r="J168">
        <v>0</v>
      </c>
      <c r="K168">
        <v>0.04</v>
      </c>
      <c r="O168">
        <f>ROUND(CP168,2)</f>
        <v>2111.34</v>
      </c>
      <c r="P168">
        <f>ROUND(CQ168*I168,2)</f>
        <v>158.38999999999999</v>
      </c>
      <c r="Q168">
        <f>ROUND(CR168*I168,2)</f>
        <v>65.400000000000006</v>
      </c>
      <c r="R168">
        <f>ROUND(CS168*I168,2)</f>
        <v>20.8</v>
      </c>
      <c r="S168">
        <f>ROUND(CT168*I168,2)</f>
        <v>1887.55</v>
      </c>
      <c r="T168">
        <f>ROUND(CU168*I168,2)</f>
        <v>0</v>
      </c>
      <c r="U168">
        <f>ROUND(CV168*I168,7)</f>
        <v>6.468</v>
      </c>
      <c r="V168">
        <f>ROUND(CW168*I168,7)</f>
        <v>5.04E-2</v>
      </c>
      <c r="W168">
        <f>ROUND(CX168*I168,2)</f>
        <v>0</v>
      </c>
      <c r="X168">
        <f t="shared" ref="X168:Y172" si="124">ROUND(CY168,2)</f>
        <v>2309.1</v>
      </c>
      <c r="Y168">
        <f t="shared" si="124"/>
        <v>1374.01</v>
      </c>
      <c r="AA168">
        <v>74674256</v>
      </c>
      <c r="AB168">
        <f>ROUND((AC168+AD168+AF168),2)</f>
        <v>1971.21</v>
      </c>
      <c r="AC168">
        <f>ROUND((ES168),2)</f>
        <v>434.65</v>
      </c>
      <c r="AD168">
        <f>ROUND(((((ET168*ROUND(1.05,7)))-((EU168*ROUND(1.05,7))))+AE168),2)</f>
        <v>123.3</v>
      </c>
      <c r="AE168">
        <f>ROUND(((EU168*ROUND(1.05,7))),2)</f>
        <v>15.57</v>
      </c>
      <c r="AF168">
        <f>ROUND(((EV168*ROUND(1.05,7))),2)</f>
        <v>1413.26</v>
      </c>
      <c r="AG168">
        <f>ROUND((AP168),2)</f>
        <v>0</v>
      </c>
      <c r="AH168">
        <f>((EW168*ROUND(1.05,7)))</f>
        <v>161.70000000000002</v>
      </c>
      <c r="AI168">
        <f>((EX168*ROUND(1.05,7)))</f>
        <v>1.26</v>
      </c>
      <c r="AJ168">
        <f>(AS168)</f>
        <v>0</v>
      </c>
      <c r="AK168">
        <f>AL168+AM168+AO168</f>
        <v>1898.04</v>
      </c>
      <c r="AL168" s="68">
        <f>'1.Лок.смета.и.Акт'!F433</f>
        <v>434.65</v>
      </c>
      <c r="AM168" s="68">
        <f>'1.Лок.смета.и.Акт'!F431</f>
        <v>117.43</v>
      </c>
      <c r="AN168" s="68">
        <f>'1.Лок.смета.и.Акт'!F432</f>
        <v>14.83</v>
      </c>
      <c r="AO168" s="68">
        <f>'1.Лок.смета.и.Акт'!F430</f>
        <v>1345.96</v>
      </c>
      <c r="AP168">
        <v>0</v>
      </c>
      <c r="AQ168">
        <f>'1.Лок.смета.и.Акт'!E436</f>
        <v>154</v>
      </c>
      <c r="AR168">
        <v>1.2</v>
      </c>
      <c r="AS168">
        <v>0</v>
      </c>
      <c r="AT168">
        <v>121</v>
      </c>
      <c r="AU168">
        <v>72</v>
      </c>
      <c r="AV168">
        <v>1</v>
      </c>
      <c r="AW168">
        <v>1</v>
      </c>
      <c r="AZ168">
        <v>1</v>
      </c>
      <c r="BA168">
        <f>'1.Лок.смета.и.Акт'!J430</f>
        <v>33.39</v>
      </c>
      <c r="BB168">
        <f>'1.Лок.смета.и.Акт'!J431</f>
        <v>13.26</v>
      </c>
      <c r="BC168">
        <f>'1.Лок.смета.и.Акт'!J433</f>
        <v>9.11</v>
      </c>
      <c r="BD168" t="s">
        <v>6</v>
      </c>
      <c r="BE168" t="s">
        <v>6</v>
      </c>
      <c r="BF168" t="s">
        <v>6</v>
      </c>
      <c r="BG168" t="s">
        <v>6</v>
      </c>
      <c r="BH168">
        <v>0</v>
      </c>
      <c r="BI168">
        <v>1</v>
      </c>
      <c r="BJ168" t="s">
        <v>81</v>
      </c>
      <c r="BM168">
        <v>20001</v>
      </c>
      <c r="BN168">
        <v>0</v>
      </c>
      <c r="BO168" t="s">
        <v>6</v>
      </c>
      <c r="BP168">
        <v>0</v>
      </c>
      <c r="BQ168">
        <v>22</v>
      </c>
      <c r="BR168">
        <v>0</v>
      </c>
      <c r="BS168">
        <f>'1.Лок.смета.и.Акт'!J432</f>
        <v>33.39</v>
      </c>
      <c r="BT168">
        <v>1</v>
      </c>
      <c r="BU168">
        <v>1</v>
      </c>
      <c r="BV168">
        <v>1</v>
      </c>
      <c r="BW168">
        <v>1</v>
      </c>
      <c r="BX168">
        <v>1</v>
      </c>
      <c r="BY168" t="s">
        <v>6</v>
      </c>
      <c r="BZ168">
        <v>121</v>
      </c>
      <c r="CA168">
        <v>72</v>
      </c>
      <c r="CB168" t="s">
        <v>6</v>
      </c>
      <c r="CE168">
        <v>0</v>
      </c>
      <c r="CF168">
        <v>0</v>
      </c>
      <c r="CG168">
        <v>0</v>
      </c>
      <c r="CM168">
        <v>0</v>
      </c>
      <c r="CN168" t="s">
        <v>82</v>
      </c>
      <c r="CO168">
        <v>0</v>
      </c>
      <c r="CP168">
        <f>(P168+Q168+S168)</f>
        <v>2111.34</v>
      </c>
      <c r="CQ168">
        <f>AC168*BC168</f>
        <v>3959.6614999999997</v>
      </c>
      <c r="CR168">
        <f>AD168*BB168</f>
        <v>1634.9579999999999</v>
      </c>
      <c r="CS168">
        <f>AE168*BS168</f>
        <v>519.88229999999999</v>
      </c>
      <c r="CT168">
        <f>AF168*BA168</f>
        <v>47188.751400000001</v>
      </c>
      <c r="CU168">
        <f t="shared" ref="CU168:CX172" si="125">AG168</f>
        <v>0</v>
      </c>
      <c r="CV168">
        <f t="shared" si="125"/>
        <v>161.70000000000002</v>
      </c>
      <c r="CW168">
        <f t="shared" si="125"/>
        <v>1.26</v>
      </c>
      <c r="CX168">
        <f t="shared" si="125"/>
        <v>0</v>
      </c>
      <c r="CY168">
        <f>(((S168+R168)*AT168)/100)</f>
        <v>2309.1034999999997</v>
      </c>
      <c r="CZ168">
        <f>(((S168+R168)*AU168)/100)</f>
        <v>1374.0119999999997</v>
      </c>
      <c r="DC168" t="s">
        <v>6</v>
      </c>
      <c r="DD168" t="s">
        <v>6</v>
      </c>
      <c r="DE168" t="s">
        <v>83</v>
      </c>
      <c r="DF168" t="s">
        <v>83</v>
      </c>
      <c r="DG168" t="s">
        <v>83</v>
      </c>
      <c r="DH168" t="s">
        <v>6</v>
      </c>
      <c r="DI168" t="s">
        <v>83</v>
      </c>
      <c r="DJ168" t="s">
        <v>83</v>
      </c>
      <c r="DK168" t="s">
        <v>6</v>
      </c>
      <c r="DL168" t="s">
        <v>6</v>
      </c>
      <c r="DM168" t="s">
        <v>6</v>
      </c>
      <c r="DN168">
        <v>0</v>
      </c>
      <c r="DO168">
        <v>0</v>
      </c>
      <c r="DP168">
        <v>1</v>
      </c>
      <c r="DQ168">
        <v>1</v>
      </c>
      <c r="DU168">
        <v>1005</v>
      </c>
      <c r="DV168" t="s">
        <v>80</v>
      </c>
      <c r="DW168" t="str">
        <f>'1.Лок.смета.и.Акт'!D429</f>
        <v>100 м2</v>
      </c>
      <c r="DX168">
        <v>100</v>
      </c>
      <c r="DZ168" t="s">
        <v>6</v>
      </c>
      <c r="EA168" t="s">
        <v>6</v>
      </c>
      <c r="EB168" t="s">
        <v>6</v>
      </c>
      <c r="EC168" t="s">
        <v>6</v>
      </c>
      <c r="EE168">
        <v>61529847</v>
      </c>
      <c r="EF168">
        <v>22</v>
      </c>
      <c r="EG168" t="s">
        <v>27</v>
      </c>
      <c r="EH168">
        <v>16</v>
      </c>
      <c r="EI168" t="s">
        <v>28</v>
      </c>
      <c r="EJ168">
        <v>1</v>
      </c>
      <c r="EK168">
        <v>20001</v>
      </c>
      <c r="EL168" t="s">
        <v>29</v>
      </c>
      <c r="EM168" t="s">
        <v>30</v>
      </c>
      <c r="EO168" t="s">
        <v>31</v>
      </c>
      <c r="EQ168">
        <v>0</v>
      </c>
      <c r="ER168">
        <f>ES168+ET168+EV168</f>
        <v>1898.04</v>
      </c>
      <c r="ES168" s="68">
        <f>'1.Лок.смета.и.Акт'!F433</f>
        <v>434.65</v>
      </c>
      <c r="ET168" s="68">
        <f>'1.Лок.смета.и.Акт'!F431</f>
        <v>117.43</v>
      </c>
      <c r="EU168" s="68">
        <f>'1.Лок.смета.и.Акт'!F432</f>
        <v>14.83</v>
      </c>
      <c r="EV168" s="68">
        <f>'1.Лок.смета.и.Акт'!F430</f>
        <v>1345.96</v>
      </c>
      <c r="EW168">
        <f>'1.Лок.смета.и.Акт'!E436</f>
        <v>154</v>
      </c>
      <c r="EX168">
        <v>1.2</v>
      </c>
      <c r="EY168">
        <v>0</v>
      </c>
      <c r="FQ168">
        <v>0</v>
      </c>
      <c r="FR168">
        <f>ROUND(IF(BI168=3,GM168,0),2)</f>
        <v>0</v>
      </c>
      <c r="FS168">
        <v>0</v>
      </c>
      <c r="FX168">
        <v>121</v>
      </c>
      <c r="FY168">
        <v>72</v>
      </c>
      <c r="GA168" t="s">
        <v>6</v>
      </c>
      <c r="GD168">
        <v>1</v>
      </c>
      <c r="GF168">
        <v>-706050576</v>
      </c>
      <c r="GG168">
        <v>2</v>
      </c>
      <c r="GH168">
        <v>1</v>
      </c>
      <c r="GI168">
        <v>4</v>
      </c>
      <c r="GJ168">
        <v>0</v>
      </c>
      <c r="GK168">
        <v>0</v>
      </c>
      <c r="GL168">
        <f>ROUND(IF(AND(BH168=3,BI168=3,FS168&lt;&gt;0),P168,0),2)</f>
        <v>0</v>
      </c>
      <c r="GM168">
        <f>ROUND(O168+X168+Y168,2)+GX168</f>
        <v>5794.45</v>
      </c>
      <c r="GN168">
        <f>IF(OR(BI168=0,BI168=1),GM168-GX168,0)</f>
        <v>5794.45</v>
      </c>
      <c r="GO168">
        <f>IF(BI168=2,GM168-GX168,0)</f>
        <v>0</v>
      </c>
      <c r="GP168">
        <f>IF(BI168=4,GM168-GX168,0)</f>
        <v>0</v>
      </c>
      <c r="GR168">
        <v>0</v>
      </c>
      <c r="GS168">
        <v>3</v>
      </c>
      <c r="GT168">
        <v>0</v>
      </c>
      <c r="GU168" t="s">
        <v>6</v>
      </c>
      <c r="GV168">
        <f>ROUND((GT168),2)</f>
        <v>0</v>
      </c>
      <c r="GW168">
        <v>1</v>
      </c>
      <c r="GX168">
        <f>ROUND(HC168*I168,2)</f>
        <v>0</v>
      </c>
      <c r="HA168">
        <v>0</v>
      </c>
      <c r="HB168">
        <v>0</v>
      </c>
      <c r="HC168">
        <f>GV168*GW168</f>
        <v>0</v>
      </c>
      <c r="HE168" t="s">
        <v>6</v>
      </c>
      <c r="HF168" t="s">
        <v>6</v>
      </c>
      <c r="HM168" t="s">
        <v>6</v>
      </c>
      <c r="HN168" t="s">
        <v>32</v>
      </c>
      <c r="HO168" t="s">
        <v>33</v>
      </c>
      <c r="HP168" t="s">
        <v>28</v>
      </c>
      <c r="HQ168" t="s">
        <v>28</v>
      </c>
      <c r="IF168">
        <v>-1</v>
      </c>
      <c r="IK168">
        <v>0</v>
      </c>
    </row>
    <row r="169" spans="1:245" x14ac:dyDescent="0.2">
      <c r="A169">
        <v>18</v>
      </c>
      <c r="B169">
        <v>1</v>
      </c>
      <c r="C169">
        <v>131</v>
      </c>
      <c r="E169" t="s">
        <v>178</v>
      </c>
      <c r="F169" t="str">
        <f>'1.Лок.смета.и.Акт'!B437</f>
        <v>Прайс</v>
      </c>
      <c r="G169" t="s">
        <v>85</v>
      </c>
      <c r="H169" t="s">
        <v>64</v>
      </c>
      <c r="I169" t="e">
        <f>I168*J169</f>
        <v>#REF!</v>
      </c>
      <c r="J169" s="174" t="e">
        <f>#REF!</f>
        <v>#REF!</v>
      </c>
      <c r="K169">
        <v>100</v>
      </c>
      <c r="O169" t="e">
        <f>ROUND(CP169,2)</f>
        <v>#REF!</v>
      </c>
      <c r="P169" t="e">
        <f>ROUND(CQ169*I169,2)</f>
        <v>#REF!</v>
      </c>
      <c r="Q169" t="e">
        <f>ROUND(CR169*I169,2)</f>
        <v>#REF!</v>
      </c>
      <c r="R169" t="e">
        <f>ROUND(CS169*I169,2)</f>
        <v>#REF!</v>
      </c>
      <c r="S169" t="e">
        <f>ROUND(CT169*I169,2)</f>
        <v>#REF!</v>
      </c>
      <c r="T169" t="e">
        <f>ROUND(CU169*I169,2)</f>
        <v>#REF!</v>
      </c>
      <c r="U169" t="e">
        <f>ROUND(CV169*I169,7)</f>
        <v>#REF!</v>
      </c>
      <c r="V169" t="e">
        <f>ROUND(CW169*I169,7)</f>
        <v>#REF!</v>
      </c>
      <c r="W169" t="e">
        <f>ROUND(CX169*I169,2)</f>
        <v>#REF!</v>
      </c>
      <c r="X169" t="e">
        <f t="shared" si="124"/>
        <v>#REF!</v>
      </c>
      <c r="Y169" t="e">
        <f t="shared" si="124"/>
        <v>#REF!</v>
      </c>
      <c r="AA169">
        <v>74674256</v>
      </c>
      <c r="AB169">
        <f>ROUND((AC169+AD169+AF169),2)</f>
        <v>1149.8900000000001</v>
      </c>
      <c r="AC169">
        <f>ROUND((ES169),2)</f>
        <v>1149.8900000000001</v>
      </c>
      <c r="AD169">
        <f>ROUND((((ET169)-(EU169))+AE169),2)</f>
        <v>0</v>
      </c>
      <c r="AE169">
        <f>ROUND((EU169),2)</f>
        <v>0</v>
      </c>
      <c r="AF169">
        <f>ROUND((EV169),2)</f>
        <v>0</v>
      </c>
      <c r="AG169">
        <f>ROUND((AP169),2)</f>
        <v>0</v>
      </c>
      <c r="AH169">
        <f>(EW169)</f>
        <v>0</v>
      </c>
      <c r="AI169">
        <f>(EX169)</f>
        <v>0</v>
      </c>
      <c r="AJ169">
        <f>(AS169)</f>
        <v>0</v>
      </c>
      <c r="AK169">
        <v>1149.8900000000001</v>
      </c>
      <c r="AL169" s="68">
        <f>'1.Лок.смета.и.Акт'!F437</f>
        <v>1149.8900000000001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1</v>
      </c>
      <c r="BA169">
        <v>1</v>
      </c>
      <c r="BB169">
        <v>1</v>
      </c>
      <c r="BC169">
        <f>'1.Лок.смета.и.Акт'!J437</f>
        <v>9.11</v>
      </c>
      <c r="BD169" t="s">
        <v>6</v>
      </c>
      <c r="BE169" t="s">
        <v>6</v>
      </c>
      <c r="BF169" t="s">
        <v>6</v>
      </c>
      <c r="BG169" t="s">
        <v>6</v>
      </c>
      <c r="BH169">
        <v>3</v>
      </c>
      <c r="BI169">
        <v>1</v>
      </c>
      <c r="BJ169" t="s">
        <v>86</v>
      </c>
      <c r="BM169">
        <v>500001</v>
      </c>
      <c r="BN169">
        <v>0</v>
      </c>
      <c r="BO169" t="s">
        <v>6</v>
      </c>
      <c r="BP169">
        <v>0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6</v>
      </c>
      <c r="BZ169">
        <v>0</v>
      </c>
      <c r="CA169">
        <v>0</v>
      </c>
      <c r="CB169" t="s">
        <v>6</v>
      </c>
      <c r="CE169">
        <v>0</v>
      </c>
      <c r="CF169">
        <v>0</v>
      </c>
      <c r="CG169">
        <v>0</v>
      </c>
      <c r="CM169">
        <v>0</v>
      </c>
      <c r="CN169" t="s">
        <v>6</v>
      </c>
      <c r="CO169">
        <v>0</v>
      </c>
      <c r="CP169" t="e">
        <f>(P169+Q169+S169)</f>
        <v>#REF!</v>
      </c>
      <c r="CQ169">
        <f>AC169</f>
        <v>1149.8900000000001</v>
      </c>
      <c r="CR169">
        <f>AD169</f>
        <v>0</v>
      </c>
      <c r="CS169">
        <f>AE169*BS169</f>
        <v>0</v>
      </c>
      <c r="CT169">
        <f>AF169*BA169</f>
        <v>0</v>
      </c>
      <c r="CU169">
        <f t="shared" si="125"/>
        <v>0</v>
      </c>
      <c r="CV169">
        <f t="shared" si="125"/>
        <v>0</v>
      </c>
      <c r="CW169">
        <f t="shared" si="125"/>
        <v>0</v>
      </c>
      <c r="CX169">
        <f t="shared" si="125"/>
        <v>0</v>
      </c>
      <c r="CY169" t="e">
        <f>(((S169+R169)*AT169)/100)</f>
        <v>#REF!</v>
      </c>
      <c r="CZ169" t="e">
        <f>(((S169+R169)*AU169)/100)</f>
        <v>#REF!</v>
      </c>
      <c r="DC169" t="s">
        <v>6</v>
      </c>
      <c r="DD169" t="s">
        <v>6</v>
      </c>
      <c r="DE169" t="s">
        <v>6</v>
      </c>
      <c r="DF169" t="s">
        <v>6</v>
      </c>
      <c r="DG169" t="s">
        <v>6</v>
      </c>
      <c r="DH169" t="s">
        <v>6</v>
      </c>
      <c r="DI169" t="s">
        <v>6</v>
      </c>
      <c r="DJ169" t="s">
        <v>6</v>
      </c>
      <c r="DK169" t="s">
        <v>6</v>
      </c>
      <c r="DL169" t="s">
        <v>6</v>
      </c>
      <c r="DM169" t="s">
        <v>6</v>
      </c>
      <c r="DN169">
        <v>0</v>
      </c>
      <c r="DO169">
        <v>0</v>
      </c>
      <c r="DP169">
        <v>1</v>
      </c>
      <c r="DQ169">
        <v>1</v>
      </c>
      <c r="DU169">
        <v>1005</v>
      </c>
      <c r="DV169" t="s">
        <v>64</v>
      </c>
      <c r="DW169" t="str">
        <f>'1.Лок.смета.и.Акт'!D437</f>
        <v>м2</v>
      </c>
      <c r="DX169">
        <v>1</v>
      </c>
      <c r="DZ169" t="s">
        <v>6</v>
      </c>
      <c r="EA169" t="s">
        <v>6</v>
      </c>
      <c r="EB169" t="s">
        <v>6</v>
      </c>
      <c r="EC169" t="s">
        <v>6</v>
      </c>
      <c r="EE169">
        <v>61530067</v>
      </c>
      <c r="EF169">
        <v>8</v>
      </c>
      <c r="EG169" t="s">
        <v>58</v>
      </c>
      <c r="EH169">
        <v>0</v>
      </c>
      <c r="EI169" t="s">
        <v>6</v>
      </c>
      <c r="EJ169">
        <v>1</v>
      </c>
      <c r="EK169">
        <v>500001</v>
      </c>
      <c r="EL169" t="s">
        <v>59</v>
      </c>
      <c r="EM169" t="s">
        <v>60</v>
      </c>
      <c r="EO169" t="s">
        <v>6</v>
      </c>
      <c r="EQ169">
        <v>0</v>
      </c>
      <c r="ER169">
        <v>1093.44</v>
      </c>
      <c r="ES169" s="68">
        <f>'1.Лок.смета.и.Акт'!F437</f>
        <v>1149.8900000000001</v>
      </c>
      <c r="ET169">
        <v>0</v>
      </c>
      <c r="EU169">
        <v>0</v>
      </c>
      <c r="EV169">
        <v>0</v>
      </c>
      <c r="EW169">
        <v>0</v>
      </c>
      <c r="EX169">
        <v>0</v>
      </c>
      <c r="EZ169">
        <v>5</v>
      </c>
      <c r="FC169">
        <v>0</v>
      </c>
      <c r="FD169">
        <v>18</v>
      </c>
      <c r="FF169">
        <v>1093.44</v>
      </c>
      <c r="FQ169">
        <v>0</v>
      </c>
      <c r="FR169">
        <f>ROUND(IF(BI169=3,GM169,0),2)</f>
        <v>0</v>
      </c>
      <c r="FS169">
        <v>0</v>
      </c>
      <c r="FX169">
        <v>0</v>
      </c>
      <c r="FY169">
        <v>0</v>
      </c>
      <c r="GA169" t="s">
        <v>87</v>
      </c>
      <c r="GD169">
        <v>1</v>
      </c>
      <c r="GF169">
        <v>1130695863</v>
      </c>
      <c r="GG169">
        <v>2</v>
      </c>
      <c r="GH169">
        <v>3</v>
      </c>
      <c r="GI169">
        <v>4</v>
      </c>
      <c r="GJ169">
        <v>0</v>
      </c>
      <c r="GK169">
        <v>0</v>
      </c>
      <c r="GL169">
        <f>ROUND(IF(AND(BH169=3,BI169=3,FS169&lt;&gt;0),P169,0),2)</f>
        <v>0</v>
      </c>
      <c r="GM169" t="e">
        <f>ROUND(O169+X169+Y169,2)+GX169</f>
        <v>#REF!</v>
      </c>
      <c r="GN169" t="e">
        <f>IF(OR(BI169=0,BI169=1),GM169-GX169,0)</f>
        <v>#REF!</v>
      </c>
      <c r="GO169">
        <f>IF(BI169=2,GM169-GX169,0)</f>
        <v>0</v>
      </c>
      <c r="GP169">
        <f>IF(BI169=4,GM169-GX169,0)</f>
        <v>0</v>
      </c>
      <c r="GR169">
        <v>1</v>
      </c>
      <c r="GS169">
        <v>1</v>
      </c>
      <c r="GT169">
        <v>0</v>
      </c>
      <c r="GU169" t="s">
        <v>6</v>
      </c>
      <c r="GV169">
        <f>ROUND((GT169),2)</f>
        <v>0</v>
      </c>
      <c r="GW169">
        <v>1</v>
      </c>
      <c r="GX169" t="e">
        <f>ROUND(HC169*I169,2)</f>
        <v>#REF!</v>
      </c>
      <c r="HA169">
        <v>0</v>
      </c>
      <c r="HB169">
        <v>0</v>
      </c>
      <c r="HC169">
        <f>GV169*GW169</f>
        <v>0</v>
      </c>
      <c r="HE169" t="s">
        <v>43</v>
      </c>
      <c r="HF169" t="s">
        <v>45</v>
      </c>
      <c r="HG169" t="e">
        <f>ROUND(AC169*I169,2)</f>
        <v>#REF!</v>
      </c>
      <c r="HM169" t="s">
        <v>6</v>
      </c>
      <c r="HN169" t="s">
        <v>6</v>
      </c>
      <c r="HO169" t="s">
        <v>6</v>
      </c>
      <c r="HP169" t="s">
        <v>6</v>
      </c>
      <c r="HQ169" t="s">
        <v>6</v>
      </c>
      <c r="IF169">
        <v>-1</v>
      </c>
      <c r="IK169">
        <v>0</v>
      </c>
    </row>
    <row r="170" spans="1:245" x14ac:dyDescent="0.2">
      <c r="A170">
        <v>18</v>
      </c>
      <c r="B170">
        <v>1</v>
      </c>
      <c r="C170">
        <v>129</v>
      </c>
      <c r="E170" t="s">
        <v>179</v>
      </c>
      <c r="F170" t="str">
        <f>'1.Лок.смета.и.Акт'!B439</f>
        <v>08.1.02.17-0162</v>
      </c>
      <c r="G170" t="s">
        <v>150</v>
      </c>
      <c r="H170" t="s">
        <v>64</v>
      </c>
      <c r="I170" t="e">
        <f>I168*J170</f>
        <v>#REF!</v>
      </c>
      <c r="J170" s="174" t="e">
        <f>#REF!</f>
        <v>#REF!</v>
      </c>
      <c r="K170">
        <v>25</v>
      </c>
      <c r="O170" t="e">
        <f>ROUND(CP170,2)</f>
        <v>#REF!</v>
      </c>
      <c r="P170" t="e">
        <f>ROUND(CQ170*I170,2)</f>
        <v>#REF!</v>
      </c>
      <c r="Q170" t="e">
        <f>ROUND(CR170*I170,2)</f>
        <v>#REF!</v>
      </c>
      <c r="R170" t="e">
        <f>ROUND(CS170*I170,2)</f>
        <v>#REF!</v>
      </c>
      <c r="S170" t="e">
        <f>ROUND(CT170*I170,2)</f>
        <v>#REF!</v>
      </c>
      <c r="T170" t="e">
        <f>ROUND(CU170*I170,2)</f>
        <v>#REF!</v>
      </c>
      <c r="U170" t="e">
        <f>ROUND(CV170*I170,7)</f>
        <v>#REF!</v>
      </c>
      <c r="V170" t="e">
        <f>ROUND(CW170*I170,7)</f>
        <v>#REF!</v>
      </c>
      <c r="W170" t="e">
        <f>ROUND(CX170*I170,2)</f>
        <v>#REF!</v>
      </c>
      <c r="X170" t="e">
        <f t="shared" si="124"/>
        <v>#REF!</v>
      </c>
      <c r="Y170" t="e">
        <f t="shared" si="124"/>
        <v>#REF!</v>
      </c>
      <c r="AA170">
        <v>74674256</v>
      </c>
      <c r="AB170">
        <f>ROUND((AC170+AD170+AF170),2)</f>
        <v>34.200000000000003</v>
      </c>
      <c r="AC170">
        <f>ROUND((ES170),2)</f>
        <v>34.200000000000003</v>
      </c>
      <c r="AD170">
        <f>ROUND((((ET170)-(EU170))+AE170),2)</f>
        <v>0</v>
      </c>
      <c r="AE170">
        <f>ROUND((EU170),2)</f>
        <v>0</v>
      </c>
      <c r="AF170">
        <f>ROUND((EV170),2)</f>
        <v>0</v>
      </c>
      <c r="AG170">
        <f>ROUND((AP170),2)</f>
        <v>0</v>
      </c>
      <c r="AH170">
        <f>(EW170)</f>
        <v>0</v>
      </c>
      <c r="AI170">
        <f>(EX170)</f>
        <v>0</v>
      </c>
      <c r="AJ170">
        <f>(AS170)</f>
        <v>0</v>
      </c>
      <c r="AK170">
        <v>34.200000000000003</v>
      </c>
      <c r="AL170" s="68">
        <f>'1.Лок.смета.и.Акт'!F439</f>
        <v>34.200000000000003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1</v>
      </c>
      <c r="AW170">
        <v>1</v>
      </c>
      <c r="AZ170">
        <v>1</v>
      </c>
      <c r="BA170">
        <v>1</v>
      </c>
      <c r="BB170">
        <v>1</v>
      </c>
      <c r="BC170">
        <f>'1.Лок.смета.и.Акт'!J439</f>
        <v>9.11</v>
      </c>
      <c r="BD170" t="s">
        <v>6</v>
      </c>
      <c r="BE170" t="s">
        <v>6</v>
      </c>
      <c r="BF170" t="s">
        <v>6</v>
      </c>
      <c r="BG170" t="s">
        <v>6</v>
      </c>
      <c r="BH170">
        <v>3</v>
      </c>
      <c r="BI170">
        <v>1</v>
      </c>
      <c r="BJ170" t="s">
        <v>151</v>
      </c>
      <c r="BM170">
        <v>500001</v>
      </c>
      <c r="BN170">
        <v>0</v>
      </c>
      <c r="BO170" t="s">
        <v>6</v>
      </c>
      <c r="BP170">
        <v>0</v>
      </c>
      <c r="BQ170">
        <v>8</v>
      </c>
      <c r="BR170">
        <v>0</v>
      </c>
      <c r="BS170">
        <v>1</v>
      </c>
      <c r="BT170">
        <v>1</v>
      </c>
      <c r="BU170">
        <v>1</v>
      </c>
      <c r="BV170">
        <v>1</v>
      </c>
      <c r="BW170">
        <v>1</v>
      </c>
      <c r="BX170">
        <v>1</v>
      </c>
      <c r="BY170" t="s">
        <v>6</v>
      </c>
      <c r="BZ170">
        <v>0</v>
      </c>
      <c r="CA170">
        <v>0</v>
      </c>
      <c r="CB170" t="s">
        <v>6</v>
      </c>
      <c r="CE170">
        <v>0</v>
      </c>
      <c r="CF170">
        <v>0</v>
      </c>
      <c r="CG170">
        <v>0</v>
      </c>
      <c r="CM170">
        <v>0</v>
      </c>
      <c r="CN170" t="s">
        <v>6</v>
      </c>
      <c r="CO170">
        <v>0</v>
      </c>
      <c r="CP170" t="e">
        <f>(P170+Q170+S170)</f>
        <v>#REF!</v>
      </c>
      <c r="CQ170">
        <f>AC170*BC170</f>
        <v>311.56200000000001</v>
      </c>
      <c r="CR170">
        <f>AD170*BB170</f>
        <v>0</v>
      </c>
      <c r="CS170">
        <f>AE170*BS170</f>
        <v>0</v>
      </c>
      <c r="CT170">
        <f>AF170*BA170</f>
        <v>0</v>
      </c>
      <c r="CU170">
        <f t="shared" si="125"/>
        <v>0</v>
      </c>
      <c r="CV170">
        <f t="shared" si="125"/>
        <v>0</v>
      </c>
      <c r="CW170">
        <f t="shared" si="125"/>
        <v>0</v>
      </c>
      <c r="CX170">
        <f t="shared" si="125"/>
        <v>0</v>
      </c>
      <c r="CY170" t="e">
        <f>(((S170+R170)*AT170)/100)</f>
        <v>#REF!</v>
      </c>
      <c r="CZ170" t="e">
        <f>(((S170+R170)*AU170)/100)</f>
        <v>#REF!</v>
      </c>
      <c r="DC170" t="s">
        <v>6</v>
      </c>
      <c r="DD170" t="s">
        <v>6</v>
      </c>
      <c r="DE170" t="s">
        <v>6</v>
      </c>
      <c r="DF170" t="s">
        <v>6</v>
      </c>
      <c r="DG170" t="s">
        <v>6</v>
      </c>
      <c r="DH170" t="s">
        <v>6</v>
      </c>
      <c r="DI170" t="s">
        <v>6</v>
      </c>
      <c r="DJ170" t="s">
        <v>6</v>
      </c>
      <c r="DK170" t="s">
        <v>6</v>
      </c>
      <c r="DL170" t="s">
        <v>6</v>
      </c>
      <c r="DM170" t="s">
        <v>6</v>
      </c>
      <c r="DN170">
        <v>0</v>
      </c>
      <c r="DO170">
        <v>0</v>
      </c>
      <c r="DP170">
        <v>1</v>
      </c>
      <c r="DQ170">
        <v>1</v>
      </c>
      <c r="DU170">
        <v>1005</v>
      </c>
      <c r="DV170" t="s">
        <v>64</v>
      </c>
      <c r="DW170" t="str">
        <f>'1.Лок.смета.и.Акт'!D439</f>
        <v>м2</v>
      </c>
      <c r="DX170">
        <v>1</v>
      </c>
      <c r="DZ170" t="s">
        <v>6</v>
      </c>
      <c r="EA170" t="s">
        <v>6</v>
      </c>
      <c r="EB170" t="s">
        <v>6</v>
      </c>
      <c r="EC170" t="s">
        <v>6</v>
      </c>
      <c r="EE170">
        <v>61530067</v>
      </c>
      <c r="EF170">
        <v>8</v>
      </c>
      <c r="EG170" t="s">
        <v>58</v>
      </c>
      <c r="EH170">
        <v>0</v>
      </c>
      <c r="EI170" t="s">
        <v>6</v>
      </c>
      <c r="EJ170">
        <v>1</v>
      </c>
      <c r="EK170">
        <v>500001</v>
      </c>
      <c r="EL170" t="s">
        <v>59</v>
      </c>
      <c r="EM170" t="s">
        <v>60</v>
      </c>
      <c r="EO170" t="s">
        <v>6</v>
      </c>
      <c r="EQ170">
        <v>0</v>
      </c>
      <c r="ER170">
        <v>34.200000000000003</v>
      </c>
      <c r="ES170" s="68">
        <f>'1.Лок.смета.и.Акт'!F439</f>
        <v>34.200000000000003</v>
      </c>
      <c r="ET170">
        <v>0</v>
      </c>
      <c r="EU170">
        <v>0</v>
      </c>
      <c r="EV170">
        <v>0</v>
      </c>
      <c r="EW170">
        <v>0</v>
      </c>
      <c r="EX170">
        <v>0</v>
      </c>
      <c r="FQ170">
        <v>0</v>
      </c>
      <c r="FR170">
        <f>ROUND(IF(BI170=3,GM170,0),2)</f>
        <v>0</v>
      </c>
      <c r="FS170">
        <v>0</v>
      </c>
      <c r="FX170">
        <v>0</v>
      </c>
      <c r="FY170">
        <v>0</v>
      </c>
      <c r="GA170" t="s">
        <v>6</v>
      </c>
      <c r="GD170">
        <v>1</v>
      </c>
      <c r="GF170">
        <v>2073721092</v>
      </c>
      <c r="GG170">
        <v>2</v>
      </c>
      <c r="GH170">
        <v>1</v>
      </c>
      <c r="GI170">
        <v>4</v>
      </c>
      <c r="GJ170">
        <v>0</v>
      </c>
      <c r="GK170">
        <v>0</v>
      </c>
      <c r="GL170">
        <f>ROUND(IF(AND(BH170=3,BI170=3,FS170&lt;&gt;0),P170,0),2)</f>
        <v>0</v>
      </c>
      <c r="GM170" t="e">
        <f>ROUND(O170+X170+Y170,2)+GX170</f>
        <v>#REF!</v>
      </c>
      <c r="GN170" t="e">
        <f>IF(OR(BI170=0,BI170=1),GM170-GX170,0)</f>
        <v>#REF!</v>
      </c>
      <c r="GO170">
        <f>IF(BI170=2,GM170-GX170,0)</f>
        <v>0</v>
      </c>
      <c r="GP170">
        <f>IF(BI170=4,GM170-GX170,0)</f>
        <v>0</v>
      </c>
      <c r="GR170">
        <v>0</v>
      </c>
      <c r="GS170">
        <v>3</v>
      </c>
      <c r="GT170">
        <v>0</v>
      </c>
      <c r="GU170" t="s">
        <v>6</v>
      </c>
      <c r="GV170">
        <f>ROUND((GT170),2)</f>
        <v>0</v>
      </c>
      <c r="GW170">
        <v>1</v>
      </c>
      <c r="GX170" t="e">
        <f>ROUND(HC170*I170,2)</f>
        <v>#REF!</v>
      </c>
      <c r="HA170">
        <v>0</v>
      </c>
      <c r="HB170">
        <v>0</v>
      </c>
      <c r="HC170">
        <f>GV170*GW170</f>
        <v>0</v>
      </c>
      <c r="HE170" t="s">
        <v>6</v>
      </c>
      <c r="HF170" t="s">
        <v>6</v>
      </c>
      <c r="HM170" t="s">
        <v>6</v>
      </c>
      <c r="HN170" t="s">
        <v>6</v>
      </c>
      <c r="HO170" t="s">
        <v>6</v>
      </c>
      <c r="HP170" t="s">
        <v>6</v>
      </c>
      <c r="HQ170" t="s">
        <v>6</v>
      </c>
      <c r="IF170">
        <v>-1</v>
      </c>
      <c r="IK170">
        <v>0</v>
      </c>
    </row>
    <row r="171" spans="1:245" x14ac:dyDescent="0.2">
      <c r="A171">
        <v>17</v>
      </c>
      <c r="B171">
        <v>1</v>
      </c>
      <c r="C171">
        <f>ROW(SmtRes!A138)</f>
        <v>138</v>
      </c>
      <c r="D171">
        <f>ROW(EtalonRes!A146)</f>
        <v>146</v>
      </c>
      <c r="E171" t="s">
        <v>180</v>
      </c>
      <c r="F171" t="s">
        <v>153</v>
      </c>
      <c r="G171" t="s">
        <v>154</v>
      </c>
      <c r="H171" t="s">
        <v>23</v>
      </c>
      <c r="I171">
        <f>'1.Лок.смета.и.Акт'!E443</f>
        <v>17</v>
      </c>
      <c r="J171">
        <v>0</v>
      </c>
      <c r="K171">
        <v>17</v>
      </c>
      <c r="O171">
        <f>ROUND(CP171,2)</f>
        <v>8302.7999999999993</v>
      </c>
      <c r="P171">
        <f>ROUND(CQ171*I171,2)</f>
        <v>2282.7800000000002</v>
      </c>
      <c r="Q171">
        <f>ROUND(CR171*I171,2)</f>
        <v>349.4</v>
      </c>
      <c r="R171">
        <f>ROUND(CS171*I171,2)</f>
        <v>73.790000000000006</v>
      </c>
      <c r="S171">
        <f>ROUND(CT171*I171,2)</f>
        <v>5670.62</v>
      </c>
      <c r="T171">
        <f>ROUND(CU171*I171,2)</f>
        <v>0</v>
      </c>
      <c r="U171">
        <f>ROUND(CV171*I171,7)</f>
        <v>18.920999999999999</v>
      </c>
      <c r="V171">
        <f>ROUND(CW171*I171,7)</f>
        <v>0.17849999999999999</v>
      </c>
      <c r="W171">
        <f>ROUND(CX171*I171,2)</f>
        <v>0</v>
      </c>
      <c r="X171">
        <f t="shared" si="124"/>
        <v>6950.74</v>
      </c>
      <c r="Y171">
        <f t="shared" si="124"/>
        <v>4135.9799999999996</v>
      </c>
      <c r="AA171">
        <v>74674256</v>
      </c>
      <c r="AB171">
        <f>ROUND((AC171+AD171+AF171),2)</f>
        <v>26.28</v>
      </c>
      <c r="AC171">
        <f>ROUND((ES171),2)</f>
        <v>14.74</v>
      </c>
      <c r="AD171">
        <f>ROUND(((((ET171*ROUND(1.05,7)))-((EU171*ROUND(1.05,7))))+AE171),2)</f>
        <v>1.55</v>
      </c>
      <c r="AE171">
        <f>ROUND(((EU171*ROUND(1.05,7))),2)</f>
        <v>0.13</v>
      </c>
      <c r="AF171">
        <f>ROUND(((EV171*ROUND(1.05,7))),2)</f>
        <v>9.99</v>
      </c>
      <c r="AG171">
        <f>ROUND((AP171),2)</f>
        <v>0</v>
      </c>
      <c r="AH171">
        <f>((EW171*ROUND(1.05,7)))</f>
        <v>1.1130000000000002</v>
      </c>
      <c r="AI171">
        <f>((EX171*ROUND(1.05,7)))</f>
        <v>1.0500000000000001E-2</v>
      </c>
      <c r="AJ171">
        <f>(AS171)</f>
        <v>0</v>
      </c>
      <c r="AK171">
        <f>AL171+AM171+AO171</f>
        <v>25.72</v>
      </c>
      <c r="AL171" s="68">
        <f>'1.Лок.смета.и.Акт'!F447</f>
        <v>14.74</v>
      </c>
      <c r="AM171" s="68">
        <f>'1.Лок.смета.и.Акт'!F445</f>
        <v>1.47</v>
      </c>
      <c r="AN171" s="68">
        <f>'1.Лок.смета.и.Акт'!F446</f>
        <v>0.12</v>
      </c>
      <c r="AO171" s="68">
        <f>'1.Лок.смета.и.Акт'!F444</f>
        <v>9.51</v>
      </c>
      <c r="AP171">
        <v>0</v>
      </c>
      <c r="AQ171">
        <f>'1.Лок.смета.и.Акт'!E450</f>
        <v>1.06</v>
      </c>
      <c r="AR171">
        <v>0.01</v>
      </c>
      <c r="AS171">
        <v>0</v>
      </c>
      <c r="AT171">
        <v>121</v>
      </c>
      <c r="AU171">
        <v>72</v>
      </c>
      <c r="AV171">
        <v>1</v>
      </c>
      <c r="AW171">
        <v>1</v>
      </c>
      <c r="AZ171">
        <v>1</v>
      </c>
      <c r="BA171">
        <f>'1.Лок.смета.и.Акт'!J444</f>
        <v>33.39</v>
      </c>
      <c r="BB171">
        <f>'1.Лок.смета.и.Акт'!J445</f>
        <v>13.26</v>
      </c>
      <c r="BC171">
        <f>'1.Лок.смета.и.Акт'!J447</f>
        <v>9.11</v>
      </c>
      <c r="BD171" t="s">
        <v>6</v>
      </c>
      <c r="BE171" t="s">
        <v>6</v>
      </c>
      <c r="BF171" t="s">
        <v>6</v>
      </c>
      <c r="BG171" t="s">
        <v>6</v>
      </c>
      <c r="BH171">
        <v>0</v>
      </c>
      <c r="BI171">
        <v>1</v>
      </c>
      <c r="BJ171" t="s">
        <v>155</v>
      </c>
      <c r="BM171">
        <v>20001</v>
      </c>
      <c r="BN171">
        <v>0</v>
      </c>
      <c r="BO171" t="s">
        <v>6</v>
      </c>
      <c r="BP171">
        <v>0</v>
      </c>
      <c r="BQ171">
        <v>22</v>
      </c>
      <c r="BR171">
        <v>0</v>
      </c>
      <c r="BS171">
        <f>'1.Лок.смета.и.Акт'!J446</f>
        <v>33.39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6</v>
      </c>
      <c r="BZ171">
        <v>121</v>
      </c>
      <c r="CA171">
        <v>72</v>
      </c>
      <c r="CB171" t="s">
        <v>6</v>
      </c>
      <c r="CE171">
        <v>0</v>
      </c>
      <c r="CF171">
        <v>0</v>
      </c>
      <c r="CG171">
        <v>0</v>
      </c>
      <c r="CM171">
        <v>0</v>
      </c>
      <c r="CN171" t="s">
        <v>25</v>
      </c>
      <c r="CO171">
        <v>0</v>
      </c>
      <c r="CP171">
        <f>(P171+Q171+S171)</f>
        <v>8302.7999999999993</v>
      </c>
      <c r="CQ171">
        <f>AC171*BC171</f>
        <v>134.28139999999999</v>
      </c>
      <c r="CR171">
        <f>AD171*BB171</f>
        <v>20.553000000000001</v>
      </c>
      <c r="CS171">
        <f>AE171*BS171</f>
        <v>4.3407</v>
      </c>
      <c r="CT171">
        <f>AF171*BA171</f>
        <v>333.56610000000001</v>
      </c>
      <c r="CU171">
        <f t="shared" si="125"/>
        <v>0</v>
      </c>
      <c r="CV171">
        <f t="shared" si="125"/>
        <v>1.1130000000000002</v>
      </c>
      <c r="CW171">
        <f t="shared" si="125"/>
        <v>1.0500000000000001E-2</v>
      </c>
      <c r="CX171">
        <f t="shared" si="125"/>
        <v>0</v>
      </c>
      <c r="CY171">
        <f>(((S171+R171)*AT171)/100)</f>
        <v>6950.7361000000001</v>
      </c>
      <c r="CZ171">
        <f>(((S171+R171)*AU171)/100)</f>
        <v>4135.9751999999999</v>
      </c>
      <c r="DB171">
        <v>10</v>
      </c>
      <c r="DC171" t="s">
        <v>6</v>
      </c>
      <c r="DD171" t="s">
        <v>6</v>
      </c>
      <c r="DE171" t="s">
        <v>26</v>
      </c>
      <c r="DF171" t="s">
        <v>26</v>
      </c>
      <c r="DG171" t="s">
        <v>26</v>
      </c>
      <c r="DH171" t="s">
        <v>6</v>
      </c>
      <c r="DI171" t="s">
        <v>26</v>
      </c>
      <c r="DJ171" t="s">
        <v>26</v>
      </c>
      <c r="DK171" t="s">
        <v>6</v>
      </c>
      <c r="DL171" t="s">
        <v>6</v>
      </c>
      <c r="DM171" t="s">
        <v>6</v>
      </c>
      <c r="DN171">
        <v>0</v>
      </c>
      <c r="DO171">
        <v>0</v>
      </c>
      <c r="DP171">
        <v>1</v>
      </c>
      <c r="DQ171">
        <v>1</v>
      </c>
      <c r="DU171">
        <v>1013</v>
      </c>
      <c r="DV171" t="s">
        <v>23</v>
      </c>
      <c r="DW171" t="str">
        <f>'1.Лок.смета.и.Акт'!D443</f>
        <v>ШТ</v>
      </c>
      <c r="DX171">
        <v>1</v>
      </c>
      <c r="DZ171" t="s">
        <v>6</v>
      </c>
      <c r="EA171" t="s">
        <v>6</v>
      </c>
      <c r="EB171" t="s">
        <v>6</v>
      </c>
      <c r="EC171" t="s">
        <v>6</v>
      </c>
      <c r="EE171">
        <v>61529847</v>
      </c>
      <c r="EF171">
        <v>22</v>
      </c>
      <c r="EG171" t="s">
        <v>27</v>
      </c>
      <c r="EH171">
        <v>16</v>
      </c>
      <c r="EI171" t="s">
        <v>28</v>
      </c>
      <c r="EJ171">
        <v>1</v>
      </c>
      <c r="EK171">
        <v>20001</v>
      </c>
      <c r="EL171" t="s">
        <v>29</v>
      </c>
      <c r="EM171" t="s">
        <v>30</v>
      </c>
      <c r="EO171" t="s">
        <v>31</v>
      </c>
      <c r="EQ171">
        <v>0</v>
      </c>
      <c r="ER171">
        <f>ES171+ET171+EV171</f>
        <v>25.72</v>
      </c>
      <c r="ES171" s="68">
        <f>'1.Лок.смета.и.Акт'!F447</f>
        <v>14.74</v>
      </c>
      <c r="ET171" s="68">
        <f>'1.Лок.смета.и.Акт'!F445</f>
        <v>1.47</v>
      </c>
      <c r="EU171" s="68">
        <f>'1.Лок.смета.и.Акт'!F446</f>
        <v>0.12</v>
      </c>
      <c r="EV171" s="68">
        <f>'1.Лок.смета.и.Акт'!F444</f>
        <v>9.51</v>
      </c>
      <c r="EW171">
        <f>'1.Лок.смета.и.Акт'!E450</f>
        <v>1.06</v>
      </c>
      <c r="EX171">
        <v>0.01</v>
      </c>
      <c r="EY171">
        <v>0</v>
      </c>
      <c r="FQ171">
        <v>0</v>
      </c>
      <c r="FR171">
        <f>ROUND(IF(BI171=3,GM171,0),2)</f>
        <v>0</v>
      </c>
      <c r="FS171">
        <v>0</v>
      </c>
      <c r="FX171">
        <v>121</v>
      </c>
      <c r="FY171">
        <v>72</v>
      </c>
      <c r="GA171" t="s">
        <v>6</v>
      </c>
      <c r="GD171">
        <v>1</v>
      </c>
      <c r="GF171">
        <v>431353478</v>
      </c>
      <c r="GG171">
        <v>2</v>
      </c>
      <c r="GH171">
        <v>1</v>
      </c>
      <c r="GI171">
        <v>4</v>
      </c>
      <c r="GJ171">
        <v>0</v>
      </c>
      <c r="GK171">
        <v>0</v>
      </c>
      <c r="GL171">
        <f>ROUND(IF(AND(BH171=3,BI171=3,FS171&lt;&gt;0),P171,0),2)</f>
        <v>0</v>
      </c>
      <c r="GM171">
        <f>ROUND(O171+X171+Y171,2)+GX171</f>
        <v>19389.52</v>
      </c>
      <c r="GN171">
        <f>IF(OR(BI171=0,BI171=1),GM171-GX171,0)</f>
        <v>19389.52</v>
      </c>
      <c r="GO171">
        <f>IF(BI171=2,GM171-GX171,0)</f>
        <v>0</v>
      </c>
      <c r="GP171">
        <f>IF(BI171=4,GM171-GX171,0)</f>
        <v>0</v>
      </c>
      <c r="GR171">
        <v>0</v>
      </c>
      <c r="GS171">
        <v>3</v>
      </c>
      <c r="GT171">
        <v>0</v>
      </c>
      <c r="GU171" t="s">
        <v>6</v>
      </c>
      <c r="GV171">
        <f>ROUND((GT171),2)</f>
        <v>0</v>
      </c>
      <c r="GW171">
        <v>1</v>
      </c>
      <c r="GX171">
        <f>ROUND(HC171*I171,2)</f>
        <v>0</v>
      </c>
      <c r="HA171">
        <v>0</v>
      </c>
      <c r="HB171">
        <v>0</v>
      </c>
      <c r="HC171">
        <f>GV171*GW171</f>
        <v>0</v>
      </c>
      <c r="HE171" t="s">
        <v>6</v>
      </c>
      <c r="HF171" t="s">
        <v>6</v>
      </c>
      <c r="HM171" t="s">
        <v>6</v>
      </c>
      <c r="HN171" t="s">
        <v>32</v>
      </c>
      <c r="HO171" t="s">
        <v>33</v>
      </c>
      <c r="HP171" t="s">
        <v>28</v>
      </c>
      <c r="HQ171" t="s">
        <v>28</v>
      </c>
      <c r="IF171">
        <v>-1</v>
      </c>
      <c r="IK171">
        <v>0</v>
      </c>
    </row>
    <row r="172" spans="1:245" x14ac:dyDescent="0.2">
      <c r="A172">
        <v>18</v>
      </c>
      <c r="B172">
        <v>1</v>
      </c>
      <c r="C172">
        <v>138</v>
      </c>
      <c r="E172" t="s">
        <v>181</v>
      </c>
      <c r="F172" t="str">
        <f>'1.Лок.смета.и.Акт'!B451</f>
        <v>Прайс</v>
      </c>
      <c r="G172" t="s">
        <v>157</v>
      </c>
      <c r="H172" t="s">
        <v>23</v>
      </c>
      <c r="I172" t="e">
        <f>I171*J172</f>
        <v>#REF!</v>
      </c>
      <c r="J172" s="174" t="e">
        <f>#REF!</f>
        <v>#REF!</v>
      </c>
      <c r="K172">
        <v>1</v>
      </c>
      <c r="O172" t="e">
        <f>ROUND(CP172,2)</f>
        <v>#REF!</v>
      </c>
      <c r="P172" t="e">
        <f>ROUND(CQ172*I172,2)</f>
        <v>#REF!</v>
      </c>
      <c r="Q172" t="e">
        <f>ROUND(CR172*I172,2)</f>
        <v>#REF!</v>
      </c>
      <c r="R172" t="e">
        <f>ROUND(CS172*I172,2)</f>
        <v>#REF!</v>
      </c>
      <c r="S172" t="e">
        <f>ROUND(CT172*I172,2)</f>
        <v>#REF!</v>
      </c>
      <c r="T172" t="e">
        <f>ROUND(CU172*I172,2)</f>
        <v>#REF!</v>
      </c>
      <c r="U172" t="e">
        <f>ROUND(CV172*I172,7)</f>
        <v>#REF!</v>
      </c>
      <c r="V172" t="e">
        <f>ROUND(CW172*I172,7)</f>
        <v>#REF!</v>
      </c>
      <c r="W172" t="e">
        <f>ROUND(CX172*I172,2)</f>
        <v>#REF!</v>
      </c>
      <c r="X172" t="e">
        <f t="shared" si="124"/>
        <v>#REF!</v>
      </c>
      <c r="Y172" t="e">
        <f t="shared" si="124"/>
        <v>#REF!</v>
      </c>
      <c r="AA172">
        <v>74674256</v>
      </c>
      <c r="AB172">
        <f>ROUND((AC172+AD172+AF172),2)</f>
        <v>6817.39</v>
      </c>
      <c r="AC172">
        <f>ROUND((ES172),2)</f>
        <v>6817.39</v>
      </c>
      <c r="AD172">
        <f>ROUND((((ET172)-(EU172))+AE172),2)</f>
        <v>0</v>
      </c>
      <c r="AE172">
        <f>ROUND((EU172),2)</f>
        <v>0</v>
      </c>
      <c r="AF172">
        <f>ROUND((EV172),2)</f>
        <v>0</v>
      </c>
      <c r="AG172">
        <f>ROUND((AP172),2)</f>
        <v>0</v>
      </c>
      <c r="AH172">
        <f>(EW172)</f>
        <v>0</v>
      </c>
      <c r="AI172">
        <f>(EX172)</f>
        <v>0</v>
      </c>
      <c r="AJ172">
        <f>(AS172)</f>
        <v>0</v>
      </c>
      <c r="AK172">
        <v>6817.39</v>
      </c>
      <c r="AL172" s="68">
        <f>'1.Лок.смета.и.Акт'!F451</f>
        <v>6817.39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1</v>
      </c>
      <c r="AW172">
        <v>1</v>
      </c>
      <c r="AZ172">
        <v>1</v>
      </c>
      <c r="BA172">
        <v>1</v>
      </c>
      <c r="BB172">
        <v>1</v>
      </c>
      <c r="BC172">
        <f>'1.Лок.смета.и.Акт'!J451</f>
        <v>6.13</v>
      </c>
      <c r="BD172" t="s">
        <v>6</v>
      </c>
      <c r="BE172" t="s">
        <v>6</v>
      </c>
      <c r="BF172" t="s">
        <v>6</v>
      </c>
      <c r="BG172" t="s">
        <v>6</v>
      </c>
      <c r="BH172">
        <v>3</v>
      </c>
      <c r="BI172">
        <v>3</v>
      </c>
      <c r="BJ172" t="s">
        <v>158</v>
      </c>
      <c r="BM172">
        <v>600001</v>
      </c>
      <c r="BN172">
        <v>0</v>
      </c>
      <c r="BO172" t="s">
        <v>6</v>
      </c>
      <c r="BP172">
        <v>0</v>
      </c>
      <c r="BQ172">
        <v>5</v>
      </c>
      <c r="BR172">
        <v>0</v>
      </c>
      <c r="BS172">
        <v>1</v>
      </c>
      <c r="BT172">
        <v>1</v>
      </c>
      <c r="BU172">
        <v>1</v>
      </c>
      <c r="BV172">
        <v>1</v>
      </c>
      <c r="BW172">
        <v>1</v>
      </c>
      <c r="BX172">
        <v>1</v>
      </c>
      <c r="BY172" t="s">
        <v>6</v>
      </c>
      <c r="BZ172">
        <v>0</v>
      </c>
      <c r="CA172">
        <v>0</v>
      </c>
      <c r="CB172" t="s">
        <v>6</v>
      </c>
      <c r="CE172">
        <v>0</v>
      </c>
      <c r="CF172">
        <v>0</v>
      </c>
      <c r="CG172">
        <v>0</v>
      </c>
      <c r="CM172">
        <v>0</v>
      </c>
      <c r="CN172" t="s">
        <v>6</v>
      </c>
      <c r="CO172">
        <v>0</v>
      </c>
      <c r="CP172" t="e">
        <f>(P172+Q172+S172)</f>
        <v>#REF!</v>
      </c>
      <c r="CQ172">
        <f>AC172</f>
        <v>6817.39</v>
      </c>
      <c r="CR172">
        <f>AD172</f>
        <v>0</v>
      </c>
      <c r="CS172">
        <f>AE172*BS172</f>
        <v>0</v>
      </c>
      <c r="CT172">
        <f>AF172*BA172</f>
        <v>0</v>
      </c>
      <c r="CU172">
        <f t="shared" si="125"/>
        <v>0</v>
      </c>
      <c r="CV172">
        <f t="shared" si="125"/>
        <v>0</v>
      </c>
      <c r="CW172">
        <f t="shared" si="125"/>
        <v>0</v>
      </c>
      <c r="CX172">
        <f t="shared" si="125"/>
        <v>0</v>
      </c>
      <c r="CY172" t="e">
        <f>(((S172+R172)*AT172)/100)</f>
        <v>#REF!</v>
      </c>
      <c r="CZ172" t="e">
        <f>(((S172+R172)*AU172)/100)</f>
        <v>#REF!</v>
      </c>
      <c r="DC172" t="s">
        <v>6</v>
      </c>
      <c r="DD172" t="s">
        <v>6</v>
      </c>
      <c r="DE172" t="s">
        <v>6</v>
      </c>
      <c r="DF172" t="s">
        <v>6</v>
      </c>
      <c r="DG172" t="s">
        <v>6</v>
      </c>
      <c r="DH172" t="s">
        <v>6</v>
      </c>
      <c r="DI172" t="s">
        <v>6</v>
      </c>
      <c r="DJ172" t="s">
        <v>6</v>
      </c>
      <c r="DK172" t="s">
        <v>6</v>
      </c>
      <c r="DL172" t="s">
        <v>6</v>
      </c>
      <c r="DM172" t="s">
        <v>6</v>
      </c>
      <c r="DN172">
        <v>0</v>
      </c>
      <c r="DO172">
        <v>0</v>
      </c>
      <c r="DP172">
        <v>1</v>
      </c>
      <c r="DQ172">
        <v>1</v>
      </c>
      <c r="DU172">
        <v>1013</v>
      </c>
      <c r="DV172" t="s">
        <v>23</v>
      </c>
      <c r="DW172" t="str">
        <f>'1.Лок.смета.и.Акт'!D451</f>
        <v>ШТ</v>
      </c>
      <c r="DX172">
        <v>1</v>
      </c>
      <c r="DZ172" t="s">
        <v>6</v>
      </c>
      <c r="EA172" t="s">
        <v>6</v>
      </c>
      <c r="EB172" t="s">
        <v>6</v>
      </c>
      <c r="EC172" t="s">
        <v>6</v>
      </c>
      <c r="EE172">
        <v>61530071</v>
      </c>
      <c r="EF172">
        <v>5</v>
      </c>
      <c r="EG172" t="s">
        <v>39</v>
      </c>
      <c r="EH172">
        <v>0</v>
      </c>
      <c r="EI172" t="s">
        <v>6</v>
      </c>
      <c r="EJ172">
        <v>3</v>
      </c>
      <c r="EK172">
        <v>600001</v>
      </c>
      <c r="EL172" t="s">
        <v>40</v>
      </c>
      <c r="EM172" t="s">
        <v>41</v>
      </c>
      <c r="EO172" t="s">
        <v>6</v>
      </c>
      <c r="EQ172">
        <v>0</v>
      </c>
      <c r="ER172">
        <v>6534</v>
      </c>
      <c r="ES172" s="68">
        <f>'1.Лок.смета.и.Акт'!F451</f>
        <v>6817.39</v>
      </c>
      <c r="ET172">
        <v>0</v>
      </c>
      <c r="EU172">
        <v>0</v>
      </c>
      <c r="EV172">
        <v>0</v>
      </c>
      <c r="EW172">
        <v>0</v>
      </c>
      <c r="EX172">
        <v>0</v>
      </c>
      <c r="EZ172">
        <v>5</v>
      </c>
      <c r="FC172">
        <v>0</v>
      </c>
      <c r="FD172">
        <v>18</v>
      </c>
      <c r="FF172">
        <v>6534</v>
      </c>
      <c r="FQ172">
        <v>0</v>
      </c>
      <c r="FR172" t="e">
        <f>ROUND(IF(BI172=3,GM172,0),2)</f>
        <v>#REF!</v>
      </c>
      <c r="FS172">
        <v>0</v>
      </c>
      <c r="FX172">
        <v>0</v>
      </c>
      <c r="FY172">
        <v>0</v>
      </c>
      <c r="GA172" t="s">
        <v>159</v>
      </c>
      <c r="GD172">
        <v>1</v>
      </c>
      <c r="GF172">
        <v>-60937290</v>
      </c>
      <c r="GG172">
        <v>2</v>
      </c>
      <c r="GH172">
        <v>3</v>
      </c>
      <c r="GI172">
        <v>4</v>
      </c>
      <c r="GJ172">
        <v>0</v>
      </c>
      <c r="GK172">
        <v>0</v>
      </c>
      <c r="GL172">
        <f>ROUND(IF(AND(BH172=3,BI172=3,FS172&lt;&gt;0),P172,0),2)</f>
        <v>0</v>
      </c>
      <c r="GM172" t="e">
        <f>ROUND(O172+X172+Y172,2)+GX172</f>
        <v>#REF!</v>
      </c>
      <c r="GN172">
        <f>IF(OR(BI172=0,BI172=1),GM172-GX172,0)</f>
        <v>0</v>
      </c>
      <c r="GO172">
        <f>IF(BI172=2,GM172-GX172,0)</f>
        <v>0</v>
      </c>
      <c r="GP172">
        <f>IF(BI172=4,GM172-GX172,0)</f>
        <v>0</v>
      </c>
      <c r="GR172">
        <v>1</v>
      </c>
      <c r="GS172">
        <v>1</v>
      </c>
      <c r="GT172">
        <v>0</v>
      </c>
      <c r="GU172" t="s">
        <v>6</v>
      </c>
      <c r="GV172">
        <f>ROUND((GT172),2)</f>
        <v>0</v>
      </c>
      <c r="GW172">
        <v>1</v>
      </c>
      <c r="GX172" t="e">
        <f>ROUND(HC172*I172,2)</f>
        <v>#REF!</v>
      </c>
      <c r="HA172">
        <v>0</v>
      </c>
      <c r="HB172">
        <v>0</v>
      </c>
      <c r="HC172">
        <f>GV172*GW172</f>
        <v>0</v>
      </c>
      <c r="HE172" t="s">
        <v>43</v>
      </c>
      <c r="HF172" t="s">
        <v>44</v>
      </c>
      <c r="HH172" t="e">
        <f>ROUND(AC172*I172,2)</f>
        <v>#REF!</v>
      </c>
      <c r="HM172" t="s">
        <v>6</v>
      </c>
      <c r="HN172" t="s">
        <v>6</v>
      </c>
      <c r="HO172" t="s">
        <v>6</v>
      </c>
      <c r="HP172" t="s">
        <v>6</v>
      </c>
      <c r="HQ172" t="s">
        <v>6</v>
      </c>
      <c r="IF172">
        <v>-1</v>
      </c>
      <c r="IK172">
        <v>0</v>
      </c>
    </row>
    <row r="173" spans="1:245" x14ac:dyDescent="0.2">
      <c r="IF173">
        <v>-1</v>
      </c>
    </row>
    <row r="174" spans="1:245" x14ac:dyDescent="0.2">
      <c r="A174" s="2">
        <v>51</v>
      </c>
      <c r="B174" s="2">
        <f>B164</f>
        <v>1</v>
      </c>
      <c r="C174" s="2">
        <f>A164</f>
        <v>4</v>
      </c>
      <c r="D174" s="2">
        <f>ROW(A164)</f>
        <v>164</v>
      </c>
      <c r="E174" s="2"/>
      <c r="F174" s="2" t="str">
        <f>IF(F164&lt;&gt;"",F164,"")</f>
        <v/>
      </c>
      <c r="G174" s="2" t="str">
        <f>IF(G164&lt;&gt;"",G164,"")</f>
        <v>Секция 2. Переточная вентиляция кладовок.</v>
      </c>
      <c r="H174" s="2">
        <v>0</v>
      </c>
      <c r="I174" s="2"/>
      <c r="J174" s="2"/>
      <c r="K174" s="2"/>
      <c r="L174" s="2"/>
      <c r="M174" s="2"/>
      <c r="N174" s="2"/>
      <c r="O174" s="2" t="e">
        <f t="shared" ref="O174:T174" si="126">ROUND(AB174,2)</f>
        <v>#REF!</v>
      </c>
      <c r="P174" s="2" t="e">
        <f t="shared" si="126"/>
        <v>#REF!</v>
      </c>
      <c r="Q174" s="2" t="e">
        <f t="shared" si="126"/>
        <v>#REF!</v>
      </c>
      <c r="R174" s="2" t="e">
        <f t="shared" si="126"/>
        <v>#REF!</v>
      </c>
      <c r="S174" s="2" t="e">
        <f t="shared" si="126"/>
        <v>#REF!</v>
      </c>
      <c r="T174" s="2" t="e">
        <f t="shared" si="126"/>
        <v>#REF!</v>
      </c>
      <c r="U174" s="2" t="e">
        <f>AH174</f>
        <v>#REF!</v>
      </c>
      <c r="V174" s="2" t="e">
        <f>AI174</f>
        <v>#REF!</v>
      </c>
      <c r="W174" s="2" t="e">
        <f>ROUND(AJ174,2)</f>
        <v>#REF!</v>
      </c>
      <c r="X174" s="2" t="e">
        <f>ROUND(AK174,2)</f>
        <v>#REF!</v>
      </c>
      <c r="Y174" s="2" t="e">
        <f>ROUND(AL174,2)</f>
        <v>#REF!</v>
      </c>
      <c r="Z174" s="2"/>
      <c r="AA174" s="2"/>
      <c r="AB174" s="2" t="e">
        <f>ROUND(SUMIF(AA168:AA172,"=74674256",O168:O172),2)</f>
        <v>#REF!</v>
      </c>
      <c r="AC174" s="2" t="e">
        <f>ROUND(SUMIF(AA168:AA172,"=74674256",P168:P172),2)</f>
        <v>#REF!</v>
      </c>
      <c r="AD174" s="2" t="e">
        <f>ROUND(SUMIF(AA168:AA172,"=74674256",Q168:Q172),2)</f>
        <v>#REF!</v>
      </c>
      <c r="AE174" s="2" t="e">
        <f>ROUND(SUMIF(AA168:AA172,"=74674256",R168:R172),2)</f>
        <v>#REF!</v>
      </c>
      <c r="AF174" s="2" t="e">
        <f>ROUND(SUMIF(AA168:AA172,"=74674256",S168:S172),2)</f>
        <v>#REF!</v>
      </c>
      <c r="AG174" s="2" t="e">
        <f>ROUND(SUMIF(AA168:AA172,"=74674256",T168:T172),2)</f>
        <v>#REF!</v>
      </c>
      <c r="AH174" s="2" t="e">
        <f>SUMIF(AA168:AA172,"=74674256",U168:U172)</f>
        <v>#REF!</v>
      </c>
      <c r="AI174" s="2" t="e">
        <f>SUMIF(AA168:AA172,"=74674256",V168:V172)</f>
        <v>#REF!</v>
      </c>
      <c r="AJ174" s="2" t="e">
        <f>ROUND(SUMIF(AA168:AA172,"=74674256",W168:W172),2)</f>
        <v>#REF!</v>
      </c>
      <c r="AK174" s="2" t="e">
        <f>ROUND(SUMIF(AA168:AA172,"=74674256",X168:X172),2)</f>
        <v>#REF!</v>
      </c>
      <c r="AL174" s="2" t="e">
        <f>ROUND(SUMIF(AA168:AA172,"=74674256",Y168:Y172),2)</f>
        <v>#REF!</v>
      </c>
      <c r="AM174" s="2"/>
      <c r="AN174" s="2"/>
      <c r="AO174" s="2">
        <f t="shared" ref="AO174:BD174" si="127">ROUND(BX174,2)</f>
        <v>0</v>
      </c>
      <c r="AP174" s="2" t="e">
        <f t="shared" si="127"/>
        <v>#REF!</v>
      </c>
      <c r="AQ174" s="2">
        <f t="shared" si="127"/>
        <v>0</v>
      </c>
      <c r="AR174" s="2" t="e">
        <f t="shared" si="127"/>
        <v>#REF!</v>
      </c>
      <c r="AS174" s="2" t="e">
        <f t="shared" si="127"/>
        <v>#REF!</v>
      </c>
      <c r="AT174" s="2">
        <f t="shared" si="127"/>
        <v>0</v>
      </c>
      <c r="AU174" s="2">
        <f t="shared" si="127"/>
        <v>0</v>
      </c>
      <c r="AV174" s="2" t="e">
        <f t="shared" si="127"/>
        <v>#REF!</v>
      </c>
      <c r="AW174" s="2" t="e">
        <f t="shared" si="127"/>
        <v>#REF!</v>
      </c>
      <c r="AX174" s="2">
        <f t="shared" si="127"/>
        <v>0</v>
      </c>
      <c r="AY174" s="2" t="e">
        <f t="shared" si="127"/>
        <v>#REF!</v>
      </c>
      <c r="AZ174" s="2" t="e">
        <f t="shared" si="127"/>
        <v>#REF!</v>
      </c>
      <c r="BA174" s="2" t="e">
        <f t="shared" si="127"/>
        <v>#REF!</v>
      </c>
      <c r="BB174" s="2">
        <f t="shared" si="127"/>
        <v>0</v>
      </c>
      <c r="BC174" s="2">
        <f t="shared" si="127"/>
        <v>0</v>
      </c>
      <c r="BD174" s="2">
        <f t="shared" si="127"/>
        <v>0</v>
      </c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>
        <f>ROUND(SUMIF(AA168:AA172,"=74674256",FQ168:FQ172),2)</f>
        <v>0</v>
      </c>
      <c r="BY174" s="2" t="e">
        <f>ROUND(SUMIF(AA168:AA172,"=74674256",FR168:FR172),2)</f>
        <v>#REF!</v>
      </c>
      <c r="BZ174" s="2">
        <f>ROUND(SUMIF(AA168:AA172,"=74674256",GL168:GL172),2)</f>
        <v>0</v>
      </c>
      <c r="CA174" s="2" t="e">
        <f>ROUND(SUMIF(AA168:AA172,"=74674256",GM168:GM172),2)</f>
        <v>#REF!</v>
      </c>
      <c r="CB174" s="2" t="e">
        <f>ROUND(SUMIF(AA168:AA172,"=74674256",GN168:GN172),2)</f>
        <v>#REF!</v>
      </c>
      <c r="CC174" s="2">
        <f>ROUND(SUMIF(AA168:AA172,"=74674256",GO168:GO172),2)</f>
        <v>0</v>
      </c>
      <c r="CD174" s="2">
        <f>ROUND(SUMIF(AA168:AA172,"=74674256",GP168:GP172),2)</f>
        <v>0</v>
      </c>
      <c r="CE174" s="2" t="e">
        <f>AC174-BX174</f>
        <v>#REF!</v>
      </c>
      <c r="CF174" s="2" t="e">
        <f>AC174-BY174</f>
        <v>#REF!</v>
      </c>
      <c r="CG174" s="2">
        <f>BX174-BZ174</f>
        <v>0</v>
      </c>
      <c r="CH174" s="2" t="e">
        <f>AC174-BX174-BY174+BZ174</f>
        <v>#REF!</v>
      </c>
      <c r="CI174" s="2" t="e">
        <f>BY174-BZ174</f>
        <v>#REF!</v>
      </c>
      <c r="CJ174" s="2" t="e">
        <f>ROUND(SUMIF(AA168:AA172,"=74674256",GX168:GX172),2)</f>
        <v>#REF!</v>
      </c>
      <c r="CK174" s="2">
        <f>ROUND(SUMIF(AA168:AA172,"=74674256",GY168:GY172),2)</f>
        <v>0</v>
      </c>
      <c r="CL174" s="2">
        <f>ROUND(SUMIF(AA168:AA172,"=74674256",GZ168:GZ172),2)</f>
        <v>0</v>
      </c>
      <c r="CM174" s="2">
        <f>ROUND(SUMIF(AA168:AA172,"=74674256",HD168:HD172),2)</f>
        <v>0</v>
      </c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>
        <v>0</v>
      </c>
      <c r="IF174">
        <v>-1</v>
      </c>
    </row>
    <row r="175" spans="1:245" x14ac:dyDescent="0.2">
      <c r="IF175">
        <v>-1</v>
      </c>
    </row>
    <row r="176" spans="1:245" x14ac:dyDescent="0.2">
      <c r="A176" s="4">
        <v>50</v>
      </c>
      <c r="B176" s="4">
        <v>0</v>
      </c>
      <c r="C176" s="4">
        <v>0</v>
      </c>
      <c r="D176" s="4">
        <v>1</v>
      </c>
      <c r="E176" s="4">
        <v>201</v>
      </c>
      <c r="F176" s="4" t="e">
        <f>ROUND(Source!O174,O176)</f>
        <v>#REF!</v>
      </c>
      <c r="G176" s="4" t="s">
        <v>91</v>
      </c>
      <c r="H176" s="4" t="s">
        <v>92</v>
      </c>
      <c r="I176" s="4"/>
      <c r="J176" s="4"/>
      <c r="K176" s="4">
        <v>201</v>
      </c>
      <c r="L176" s="4">
        <v>1</v>
      </c>
      <c r="M176" s="4">
        <v>3</v>
      </c>
      <c r="N176" s="4" t="s">
        <v>6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15325.26</v>
      </c>
      <c r="X176" s="4">
        <v>1</v>
      </c>
      <c r="Y176" s="4">
        <v>15325.26</v>
      </c>
      <c r="Z176" s="4"/>
      <c r="AA176" s="4"/>
      <c r="AB176" s="4"/>
      <c r="IF176">
        <v>-1</v>
      </c>
    </row>
    <row r="177" spans="1:240" x14ac:dyDescent="0.2">
      <c r="A177" s="4">
        <v>50</v>
      </c>
      <c r="B177" s="4">
        <v>0</v>
      </c>
      <c r="C177" s="4">
        <v>0</v>
      </c>
      <c r="D177" s="4">
        <v>1</v>
      </c>
      <c r="E177" s="4">
        <v>202</v>
      </c>
      <c r="F177" s="4" t="e">
        <f>ROUND(Source!P174,O177)</f>
        <v>#REF!</v>
      </c>
      <c r="G177" s="4" t="s">
        <v>93</v>
      </c>
      <c r="H177" s="4" t="s">
        <v>94</v>
      </c>
      <c r="I177" s="4"/>
      <c r="J177" s="4"/>
      <c r="K177" s="4">
        <v>202</v>
      </c>
      <c r="L177" s="4">
        <v>2</v>
      </c>
      <c r="M177" s="4">
        <v>3</v>
      </c>
      <c r="N177" s="4" t="s">
        <v>6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123247.92</v>
      </c>
      <c r="X177" s="4">
        <v>1</v>
      </c>
      <c r="Y177" s="4">
        <v>123247.92</v>
      </c>
      <c r="Z177" s="4"/>
      <c r="AA177" s="4"/>
      <c r="AB177" s="4"/>
      <c r="IF177">
        <v>-1</v>
      </c>
    </row>
    <row r="178" spans="1:240" x14ac:dyDescent="0.2">
      <c r="A178" s="4">
        <v>50</v>
      </c>
      <c r="B178" s="4">
        <v>0</v>
      </c>
      <c r="C178" s="4">
        <v>0</v>
      </c>
      <c r="D178" s="4">
        <v>1</v>
      </c>
      <c r="E178" s="4">
        <v>222</v>
      </c>
      <c r="F178" s="4">
        <f>ROUND(Source!AO174,O178)</f>
        <v>0</v>
      </c>
      <c r="G178" s="4" t="s">
        <v>95</v>
      </c>
      <c r="H178" s="4" t="s">
        <v>96</v>
      </c>
      <c r="I178" s="4"/>
      <c r="J178" s="4"/>
      <c r="K178" s="4">
        <v>222</v>
      </c>
      <c r="L178" s="4">
        <v>3</v>
      </c>
      <c r="M178" s="4">
        <v>3</v>
      </c>
      <c r="N178" s="4" t="s">
        <v>6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0</v>
      </c>
      <c r="X178" s="4">
        <v>1</v>
      </c>
      <c r="Y178" s="4">
        <v>0</v>
      </c>
      <c r="Z178" s="4"/>
      <c r="AA178" s="4"/>
      <c r="AB178" s="4"/>
      <c r="IF178">
        <v>-1</v>
      </c>
    </row>
    <row r="179" spans="1:240" x14ac:dyDescent="0.2">
      <c r="A179" s="4">
        <v>50</v>
      </c>
      <c r="B179" s="4">
        <v>0</v>
      </c>
      <c r="C179" s="4">
        <v>0</v>
      </c>
      <c r="D179" s="4">
        <v>1</v>
      </c>
      <c r="E179" s="4">
        <v>225</v>
      </c>
      <c r="F179" s="4" t="e">
        <f>ROUND(Source!AV174,O179)</f>
        <v>#REF!</v>
      </c>
      <c r="G179" s="4" t="s">
        <v>97</v>
      </c>
      <c r="H179" s="4" t="s">
        <v>98</v>
      </c>
      <c r="I179" s="4"/>
      <c r="J179" s="4"/>
      <c r="K179" s="4">
        <v>225</v>
      </c>
      <c r="L179" s="4">
        <v>4</v>
      </c>
      <c r="M179" s="4">
        <v>3</v>
      </c>
      <c r="N179" s="4" t="s">
        <v>6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123247.92</v>
      </c>
      <c r="X179" s="4">
        <v>1</v>
      </c>
      <c r="Y179" s="4">
        <v>123247.92</v>
      </c>
      <c r="Z179" s="4"/>
      <c r="AA179" s="4"/>
      <c r="AB179" s="4"/>
      <c r="IF179">
        <v>-1</v>
      </c>
    </row>
    <row r="180" spans="1:240" x14ac:dyDescent="0.2">
      <c r="A180" s="4">
        <v>50</v>
      </c>
      <c r="B180" s="4">
        <v>0</v>
      </c>
      <c r="C180" s="4">
        <v>0</v>
      </c>
      <c r="D180" s="4">
        <v>1</v>
      </c>
      <c r="E180" s="4">
        <v>226</v>
      </c>
      <c r="F180" s="4" t="e">
        <f>ROUND(Source!AW174,O180)</f>
        <v>#REF!</v>
      </c>
      <c r="G180" s="4" t="s">
        <v>99</v>
      </c>
      <c r="H180" s="4" t="s">
        <v>100</v>
      </c>
      <c r="I180" s="4"/>
      <c r="J180" s="4"/>
      <c r="K180" s="4">
        <v>226</v>
      </c>
      <c r="L180" s="4">
        <v>5</v>
      </c>
      <c r="M180" s="4">
        <v>3</v>
      </c>
      <c r="N180" s="4" t="s">
        <v>6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7352.29</v>
      </c>
      <c r="X180" s="4">
        <v>1</v>
      </c>
      <c r="Y180" s="4">
        <v>7352.29</v>
      </c>
      <c r="Z180" s="4"/>
      <c r="AA180" s="4"/>
      <c r="AB180" s="4"/>
      <c r="IF180">
        <v>-1</v>
      </c>
    </row>
    <row r="181" spans="1:240" x14ac:dyDescent="0.2">
      <c r="A181" s="4">
        <v>50</v>
      </c>
      <c r="B181" s="4">
        <v>0</v>
      </c>
      <c r="C181" s="4">
        <v>0</v>
      </c>
      <c r="D181" s="4">
        <v>1</v>
      </c>
      <c r="E181" s="4">
        <v>227</v>
      </c>
      <c r="F181" s="4">
        <f>ROUND(Source!AX174,O181)</f>
        <v>0</v>
      </c>
      <c r="G181" s="4" t="s">
        <v>101</v>
      </c>
      <c r="H181" s="4" t="s">
        <v>102</v>
      </c>
      <c r="I181" s="4"/>
      <c r="J181" s="4"/>
      <c r="K181" s="4">
        <v>227</v>
      </c>
      <c r="L181" s="4">
        <v>6</v>
      </c>
      <c r="M181" s="4">
        <v>3</v>
      </c>
      <c r="N181" s="4" t="s">
        <v>6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  <c r="IF181">
        <v>-1</v>
      </c>
    </row>
    <row r="182" spans="1:240" x14ac:dyDescent="0.2">
      <c r="A182" s="4">
        <v>50</v>
      </c>
      <c r="B182" s="4">
        <v>0</v>
      </c>
      <c r="C182" s="4">
        <v>0</v>
      </c>
      <c r="D182" s="4">
        <v>1</v>
      </c>
      <c r="E182" s="4">
        <v>228</v>
      </c>
      <c r="F182" s="4" t="e">
        <f>ROUND(Source!AY174,O182)</f>
        <v>#REF!</v>
      </c>
      <c r="G182" s="4" t="s">
        <v>103</v>
      </c>
      <c r="H182" s="4" t="s">
        <v>104</v>
      </c>
      <c r="I182" s="4"/>
      <c r="J182" s="4"/>
      <c r="K182" s="4">
        <v>228</v>
      </c>
      <c r="L182" s="4">
        <v>7</v>
      </c>
      <c r="M182" s="4">
        <v>3</v>
      </c>
      <c r="N182" s="4" t="s">
        <v>6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7352.29</v>
      </c>
      <c r="X182" s="4">
        <v>1</v>
      </c>
      <c r="Y182" s="4">
        <v>7352.29</v>
      </c>
      <c r="Z182" s="4"/>
      <c r="AA182" s="4"/>
      <c r="AB182" s="4"/>
      <c r="IF182">
        <v>-1</v>
      </c>
    </row>
    <row r="183" spans="1:240" x14ac:dyDescent="0.2">
      <c r="A183" s="4">
        <v>50</v>
      </c>
      <c r="B183" s="4">
        <v>0</v>
      </c>
      <c r="C183" s="4">
        <v>0</v>
      </c>
      <c r="D183" s="4">
        <v>1</v>
      </c>
      <c r="E183" s="4">
        <v>216</v>
      </c>
      <c r="F183" s="4" t="e">
        <f>ROUND(Source!AP174,O183)</f>
        <v>#REF!</v>
      </c>
      <c r="G183" s="4" t="s">
        <v>105</v>
      </c>
      <c r="H183" s="4" t="s">
        <v>106</v>
      </c>
      <c r="I183" s="4"/>
      <c r="J183" s="4"/>
      <c r="K183" s="4">
        <v>216</v>
      </c>
      <c r="L183" s="4">
        <v>8</v>
      </c>
      <c r="M183" s="4">
        <v>3</v>
      </c>
      <c r="N183" s="4" t="s">
        <v>6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115895.63</v>
      </c>
      <c r="X183" s="4">
        <v>1</v>
      </c>
      <c r="Y183" s="4">
        <v>115895.63</v>
      </c>
      <c r="Z183" s="4"/>
      <c r="AA183" s="4"/>
      <c r="AB183" s="4"/>
      <c r="IF183">
        <v>-1</v>
      </c>
    </row>
    <row r="184" spans="1:240" x14ac:dyDescent="0.2">
      <c r="A184" s="4">
        <v>50</v>
      </c>
      <c r="B184" s="4">
        <v>0</v>
      </c>
      <c r="C184" s="4">
        <v>0</v>
      </c>
      <c r="D184" s="4">
        <v>1</v>
      </c>
      <c r="E184" s="4">
        <v>223</v>
      </c>
      <c r="F184" s="4">
        <f>ROUND(Source!AQ174,O184)</f>
        <v>0</v>
      </c>
      <c r="G184" s="4" t="s">
        <v>107</v>
      </c>
      <c r="H184" s="4" t="s">
        <v>108</v>
      </c>
      <c r="I184" s="4"/>
      <c r="J184" s="4"/>
      <c r="K184" s="4">
        <v>223</v>
      </c>
      <c r="L184" s="4">
        <v>9</v>
      </c>
      <c r="M184" s="4">
        <v>3</v>
      </c>
      <c r="N184" s="4" t="s">
        <v>6</v>
      </c>
      <c r="O184" s="4">
        <v>2</v>
      </c>
      <c r="P184" s="4"/>
      <c r="Q184" s="4"/>
      <c r="R184" s="4"/>
      <c r="S184" s="4"/>
      <c r="T184" s="4"/>
      <c r="U184" s="4"/>
      <c r="V184" s="4"/>
      <c r="W184" s="4">
        <v>0</v>
      </c>
      <c r="X184" s="4">
        <v>1</v>
      </c>
      <c r="Y184" s="4">
        <v>0</v>
      </c>
      <c r="Z184" s="4"/>
      <c r="AA184" s="4"/>
      <c r="AB184" s="4"/>
      <c r="IF184">
        <v>-1</v>
      </c>
    </row>
    <row r="185" spans="1:240" x14ac:dyDescent="0.2">
      <c r="A185" s="4">
        <v>50</v>
      </c>
      <c r="B185" s="4">
        <v>0</v>
      </c>
      <c r="C185" s="4">
        <v>0</v>
      </c>
      <c r="D185" s="4">
        <v>1</v>
      </c>
      <c r="E185" s="4">
        <v>229</v>
      </c>
      <c r="F185" s="4" t="e">
        <f>ROUND(Source!AZ174,O185)</f>
        <v>#REF!</v>
      </c>
      <c r="G185" s="4" t="s">
        <v>109</v>
      </c>
      <c r="H185" s="4" t="s">
        <v>110</v>
      </c>
      <c r="I185" s="4"/>
      <c r="J185" s="4"/>
      <c r="K185" s="4">
        <v>229</v>
      </c>
      <c r="L185" s="4">
        <v>10</v>
      </c>
      <c r="M185" s="4">
        <v>3</v>
      </c>
      <c r="N185" s="4" t="s">
        <v>6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115895.63</v>
      </c>
      <c r="X185" s="4">
        <v>1</v>
      </c>
      <c r="Y185" s="4">
        <v>115895.63</v>
      </c>
      <c r="Z185" s="4"/>
      <c r="AA185" s="4"/>
      <c r="AB185" s="4"/>
      <c r="IF185">
        <v>-1</v>
      </c>
    </row>
    <row r="186" spans="1:240" x14ac:dyDescent="0.2">
      <c r="A186" s="4">
        <v>50</v>
      </c>
      <c r="B186" s="4">
        <v>0</v>
      </c>
      <c r="C186" s="4">
        <v>0</v>
      </c>
      <c r="D186" s="4">
        <v>1</v>
      </c>
      <c r="E186" s="4">
        <v>203</v>
      </c>
      <c r="F186" s="4" t="e">
        <f>ROUND(Source!Q174,O186)</f>
        <v>#REF!</v>
      </c>
      <c r="G186" s="4" t="s">
        <v>111</v>
      </c>
      <c r="H186" s="4" t="s">
        <v>112</v>
      </c>
      <c r="I186" s="4"/>
      <c r="J186" s="4"/>
      <c r="K186" s="4">
        <v>203</v>
      </c>
      <c r="L186" s="4">
        <v>11</v>
      </c>
      <c r="M186" s="4">
        <v>3</v>
      </c>
      <c r="N186" s="4" t="s">
        <v>6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414.79999999999995</v>
      </c>
      <c r="X186" s="4">
        <v>1</v>
      </c>
      <c r="Y186" s="4">
        <v>414.79999999999995</v>
      </c>
      <c r="Z186" s="4"/>
      <c r="AA186" s="4"/>
      <c r="AB186" s="4"/>
      <c r="IF186">
        <v>-1</v>
      </c>
    </row>
    <row r="187" spans="1:240" x14ac:dyDescent="0.2">
      <c r="A187" s="4">
        <v>50</v>
      </c>
      <c r="B187" s="4">
        <v>0</v>
      </c>
      <c r="C187" s="4">
        <v>0</v>
      </c>
      <c r="D187" s="4">
        <v>1</v>
      </c>
      <c r="E187" s="4">
        <v>231</v>
      </c>
      <c r="F187" s="4">
        <f>ROUND(Source!BB174,O187)</f>
        <v>0</v>
      </c>
      <c r="G187" s="4" t="s">
        <v>113</v>
      </c>
      <c r="H187" s="4" t="s">
        <v>114</v>
      </c>
      <c r="I187" s="4"/>
      <c r="J187" s="4"/>
      <c r="K187" s="4">
        <v>231</v>
      </c>
      <c r="L187" s="4">
        <v>12</v>
      </c>
      <c r="M187" s="4">
        <v>3</v>
      </c>
      <c r="N187" s="4" t="s">
        <v>6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0</v>
      </c>
      <c r="X187" s="4">
        <v>1</v>
      </c>
      <c r="Y187" s="4">
        <v>0</v>
      </c>
      <c r="Z187" s="4"/>
      <c r="AA187" s="4"/>
      <c r="AB187" s="4"/>
      <c r="IF187">
        <v>-1</v>
      </c>
    </row>
    <row r="188" spans="1:240" x14ac:dyDescent="0.2">
      <c r="A188" s="4">
        <v>50</v>
      </c>
      <c r="B188" s="4">
        <v>0</v>
      </c>
      <c r="C188" s="4">
        <v>0</v>
      </c>
      <c r="D188" s="4">
        <v>1</v>
      </c>
      <c r="E188" s="4">
        <v>204</v>
      </c>
      <c r="F188" s="4" t="e">
        <f>ROUND(Source!R174,O188)</f>
        <v>#REF!</v>
      </c>
      <c r="G188" s="4" t="s">
        <v>115</v>
      </c>
      <c r="H188" s="4" t="s">
        <v>116</v>
      </c>
      <c r="I188" s="4"/>
      <c r="J188" s="4"/>
      <c r="K188" s="4">
        <v>204</v>
      </c>
      <c r="L188" s="4">
        <v>13</v>
      </c>
      <c r="M188" s="4">
        <v>3</v>
      </c>
      <c r="N188" s="4" t="s">
        <v>6</v>
      </c>
      <c r="O188" s="4">
        <v>2</v>
      </c>
      <c r="P188" s="4"/>
      <c r="Q188" s="4"/>
      <c r="R188" s="4"/>
      <c r="S188" s="4"/>
      <c r="T188" s="4"/>
      <c r="U188" s="4"/>
      <c r="V188" s="4"/>
      <c r="W188" s="4">
        <v>94.59</v>
      </c>
      <c r="X188" s="4">
        <v>1</v>
      </c>
      <c r="Y188" s="4">
        <v>94.59</v>
      </c>
      <c r="Z188" s="4"/>
      <c r="AA188" s="4"/>
      <c r="AB188" s="4"/>
      <c r="IF188">
        <v>-1</v>
      </c>
    </row>
    <row r="189" spans="1:240" x14ac:dyDescent="0.2">
      <c r="A189" s="4">
        <v>50</v>
      </c>
      <c r="B189" s="4">
        <v>0</v>
      </c>
      <c r="C189" s="4">
        <v>0</v>
      </c>
      <c r="D189" s="4">
        <v>1</v>
      </c>
      <c r="E189" s="4">
        <v>205</v>
      </c>
      <c r="F189" s="4" t="e">
        <f>ROUND(Source!S174,O189)</f>
        <v>#REF!</v>
      </c>
      <c r="G189" s="4" t="s">
        <v>117</v>
      </c>
      <c r="H189" s="4" t="s">
        <v>118</v>
      </c>
      <c r="I189" s="4"/>
      <c r="J189" s="4"/>
      <c r="K189" s="4">
        <v>205</v>
      </c>
      <c r="L189" s="4">
        <v>14</v>
      </c>
      <c r="M189" s="4">
        <v>3</v>
      </c>
      <c r="N189" s="4" t="s">
        <v>6</v>
      </c>
      <c r="O189" s="4">
        <v>2</v>
      </c>
      <c r="P189" s="4"/>
      <c r="Q189" s="4"/>
      <c r="R189" s="4"/>
      <c r="S189" s="4"/>
      <c r="T189" s="4"/>
      <c r="U189" s="4"/>
      <c r="V189" s="4"/>
      <c r="W189" s="4">
        <v>7558.17</v>
      </c>
      <c r="X189" s="4">
        <v>1</v>
      </c>
      <c r="Y189" s="4">
        <v>7558.17</v>
      </c>
      <c r="Z189" s="4"/>
      <c r="AA189" s="4"/>
      <c r="AB189" s="4"/>
      <c r="IF189">
        <v>-1</v>
      </c>
    </row>
    <row r="190" spans="1:240" x14ac:dyDescent="0.2">
      <c r="A190" s="4">
        <v>50</v>
      </c>
      <c r="B190" s="4">
        <v>0</v>
      </c>
      <c r="C190" s="4">
        <v>0</v>
      </c>
      <c r="D190" s="4">
        <v>1</v>
      </c>
      <c r="E190" s="4">
        <v>232</v>
      </c>
      <c r="F190" s="4">
        <f>ROUND(Source!BC174,O190)</f>
        <v>0</v>
      </c>
      <c r="G190" s="4" t="s">
        <v>119</v>
      </c>
      <c r="H190" s="4" t="s">
        <v>120</v>
      </c>
      <c r="I190" s="4"/>
      <c r="J190" s="4"/>
      <c r="K190" s="4">
        <v>232</v>
      </c>
      <c r="L190" s="4">
        <v>15</v>
      </c>
      <c r="M190" s="4">
        <v>3</v>
      </c>
      <c r="N190" s="4" t="s">
        <v>6</v>
      </c>
      <c r="O190" s="4">
        <v>2</v>
      </c>
      <c r="P190" s="4"/>
      <c r="Q190" s="4"/>
      <c r="R190" s="4"/>
      <c r="S190" s="4"/>
      <c r="T190" s="4"/>
      <c r="U190" s="4"/>
      <c r="V190" s="4"/>
      <c r="W190" s="4">
        <v>0</v>
      </c>
      <c r="X190" s="4">
        <v>1</v>
      </c>
      <c r="Y190" s="4">
        <v>0</v>
      </c>
      <c r="Z190" s="4"/>
      <c r="AA190" s="4"/>
      <c r="AB190" s="4"/>
      <c r="IF190">
        <v>-1</v>
      </c>
    </row>
    <row r="191" spans="1:240" x14ac:dyDescent="0.2">
      <c r="A191" s="4">
        <v>50</v>
      </c>
      <c r="B191" s="4">
        <v>0</v>
      </c>
      <c r="C191" s="4">
        <v>0</v>
      </c>
      <c r="D191" s="4">
        <v>1</v>
      </c>
      <c r="E191" s="4">
        <v>214</v>
      </c>
      <c r="F191" s="4" t="e">
        <f>ROUND(Source!AS174,O191)</f>
        <v>#REF!</v>
      </c>
      <c r="G191" s="4" t="s">
        <v>121</v>
      </c>
      <c r="H191" s="4" t="s">
        <v>122</v>
      </c>
      <c r="I191" s="4"/>
      <c r="J191" s="4"/>
      <c r="K191" s="4">
        <v>214</v>
      </c>
      <c r="L191" s="4">
        <v>16</v>
      </c>
      <c r="M191" s="4">
        <v>3</v>
      </c>
      <c r="N191" s="4" t="s">
        <v>6</v>
      </c>
      <c r="O191" s="4">
        <v>2</v>
      </c>
      <c r="P191" s="4"/>
      <c r="Q191" s="4"/>
      <c r="R191" s="4"/>
      <c r="S191" s="4"/>
      <c r="T191" s="4"/>
      <c r="U191" s="4"/>
      <c r="V191" s="4"/>
      <c r="W191" s="4">
        <v>30095.09</v>
      </c>
      <c r="X191" s="4">
        <v>1</v>
      </c>
      <c r="Y191" s="4">
        <v>30095.09</v>
      </c>
      <c r="Z191" s="4"/>
      <c r="AA191" s="4"/>
      <c r="AB191" s="4"/>
      <c r="IF191">
        <v>-1</v>
      </c>
    </row>
    <row r="192" spans="1:240" x14ac:dyDescent="0.2">
      <c r="A192" s="4">
        <v>50</v>
      </c>
      <c r="B192" s="4">
        <v>0</v>
      </c>
      <c r="C192" s="4">
        <v>0</v>
      </c>
      <c r="D192" s="4">
        <v>1</v>
      </c>
      <c r="E192" s="4">
        <v>215</v>
      </c>
      <c r="F192" s="4">
        <f>ROUND(Source!AT174,O192)</f>
        <v>0</v>
      </c>
      <c r="G192" s="4" t="s">
        <v>123</v>
      </c>
      <c r="H192" s="4" t="s">
        <v>124</v>
      </c>
      <c r="I192" s="4"/>
      <c r="J192" s="4"/>
      <c r="K192" s="4">
        <v>215</v>
      </c>
      <c r="L192" s="4">
        <v>17</v>
      </c>
      <c r="M192" s="4">
        <v>3</v>
      </c>
      <c r="N192" s="4" t="s">
        <v>6</v>
      </c>
      <c r="O192" s="4">
        <v>2</v>
      </c>
      <c r="P192" s="4"/>
      <c r="Q192" s="4"/>
      <c r="R192" s="4"/>
      <c r="S192" s="4"/>
      <c r="T192" s="4"/>
      <c r="U192" s="4"/>
      <c r="V192" s="4"/>
      <c r="W192" s="4">
        <v>0</v>
      </c>
      <c r="X192" s="4">
        <v>1</v>
      </c>
      <c r="Y192" s="4">
        <v>0</v>
      </c>
      <c r="Z192" s="4"/>
      <c r="AA192" s="4"/>
      <c r="AB192" s="4"/>
      <c r="IF192">
        <v>-1</v>
      </c>
    </row>
    <row r="193" spans="1:245" x14ac:dyDescent="0.2">
      <c r="A193" s="4">
        <v>50</v>
      </c>
      <c r="B193" s="4">
        <v>0</v>
      </c>
      <c r="C193" s="4">
        <v>0</v>
      </c>
      <c r="D193" s="4">
        <v>1</v>
      </c>
      <c r="E193" s="4">
        <v>217</v>
      </c>
      <c r="F193" s="4">
        <f>ROUND(Source!AU174,O193)</f>
        <v>0</v>
      </c>
      <c r="G193" s="4" t="s">
        <v>125</v>
      </c>
      <c r="H193" s="4" t="s">
        <v>126</v>
      </c>
      <c r="I193" s="4"/>
      <c r="J193" s="4"/>
      <c r="K193" s="4">
        <v>217</v>
      </c>
      <c r="L193" s="4">
        <v>18</v>
      </c>
      <c r="M193" s="4">
        <v>3</v>
      </c>
      <c r="N193" s="4" t="s">
        <v>6</v>
      </c>
      <c r="O193" s="4">
        <v>2</v>
      </c>
      <c r="P193" s="4"/>
      <c r="Q193" s="4"/>
      <c r="R193" s="4"/>
      <c r="S193" s="4"/>
      <c r="T193" s="4"/>
      <c r="U193" s="4"/>
      <c r="V193" s="4"/>
      <c r="W193" s="4">
        <v>0</v>
      </c>
      <c r="X193" s="4">
        <v>1</v>
      </c>
      <c r="Y193" s="4">
        <v>0</v>
      </c>
      <c r="Z193" s="4"/>
      <c r="AA193" s="4"/>
      <c r="AB193" s="4"/>
      <c r="IF193">
        <v>-1</v>
      </c>
    </row>
    <row r="194" spans="1:245" x14ac:dyDescent="0.2">
      <c r="A194" s="4">
        <v>50</v>
      </c>
      <c r="B194" s="4">
        <v>0</v>
      </c>
      <c r="C194" s="4">
        <v>0</v>
      </c>
      <c r="D194" s="4">
        <v>1</v>
      </c>
      <c r="E194" s="4">
        <v>230</v>
      </c>
      <c r="F194" s="4" t="e">
        <f>ROUND(Source!BA174,O194)</f>
        <v>#REF!</v>
      </c>
      <c r="G194" s="4" t="s">
        <v>127</v>
      </c>
      <c r="H194" s="4" t="s">
        <v>128</v>
      </c>
      <c r="I194" s="4"/>
      <c r="J194" s="4"/>
      <c r="K194" s="4">
        <v>230</v>
      </c>
      <c r="L194" s="4">
        <v>19</v>
      </c>
      <c r="M194" s="4">
        <v>3</v>
      </c>
      <c r="N194" s="4" t="s">
        <v>6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0</v>
      </c>
      <c r="X194" s="4">
        <v>1</v>
      </c>
      <c r="Y194" s="4">
        <v>0</v>
      </c>
      <c r="Z194" s="4"/>
      <c r="AA194" s="4"/>
      <c r="AB194" s="4"/>
      <c r="IF194">
        <v>-1</v>
      </c>
    </row>
    <row r="195" spans="1:245" x14ac:dyDescent="0.2">
      <c r="A195" s="4">
        <v>50</v>
      </c>
      <c r="B195" s="4">
        <v>0</v>
      </c>
      <c r="C195" s="4">
        <v>0</v>
      </c>
      <c r="D195" s="4">
        <v>1</v>
      </c>
      <c r="E195" s="4">
        <v>206</v>
      </c>
      <c r="F195" s="4" t="e">
        <f>ROUND(Source!T174,O195)</f>
        <v>#REF!</v>
      </c>
      <c r="G195" s="4" t="s">
        <v>129</v>
      </c>
      <c r="H195" s="4" t="s">
        <v>130</v>
      </c>
      <c r="I195" s="4"/>
      <c r="J195" s="4"/>
      <c r="K195" s="4">
        <v>206</v>
      </c>
      <c r="L195" s="4">
        <v>20</v>
      </c>
      <c r="M195" s="4">
        <v>3</v>
      </c>
      <c r="N195" s="4" t="s">
        <v>6</v>
      </c>
      <c r="O195" s="4">
        <v>2</v>
      </c>
      <c r="P195" s="4"/>
      <c r="Q195" s="4"/>
      <c r="R195" s="4"/>
      <c r="S195" s="4"/>
      <c r="T195" s="4"/>
      <c r="U195" s="4"/>
      <c r="V195" s="4"/>
      <c r="W195" s="4">
        <v>0</v>
      </c>
      <c r="X195" s="4">
        <v>1</v>
      </c>
      <c r="Y195" s="4">
        <v>0</v>
      </c>
      <c r="Z195" s="4"/>
      <c r="AA195" s="4"/>
      <c r="AB195" s="4"/>
      <c r="IF195">
        <v>-1</v>
      </c>
    </row>
    <row r="196" spans="1:245" x14ac:dyDescent="0.2">
      <c r="A196" s="4">
        <v>50</v>
      </c>
      <c r="B196" s="4">
        <v>0</v>
      </c>
      <c r="C196" s="4">
        <v>0</v>
      </c>
      <c r="D196" s="4">
        <v>1</v>
      </c>
      <c r="E196" s="4">
        <v>207</v>
      </c>
      <c r="F196" s="4" t="e">
        <f>ROUND(Source!U174,O196)</f>
        <v>#REF!</v>
      </c>
      <c r="G196" s="4" t="s">
        <v>131</v>
      </c>
      <c r="H196" s="4" t="s">
        <v>132</v>
      </c>
      <c r="I196" s="4"/>
      <c r="J196" s="4"/>
      <c r="K196" s="4">
        <v>207</v>
      </c>
      <c r="L196" s="4">
        <v>21</v>
      </c>
      <c r="M196" s="4">
        <v>3</v>
      </c>
      <c r="N196" s="4" t="s">
        <v>6</v>
      </c>
      <c r="O196" s="4">
        <v>7</v>
      </c>
      <c r="P196" s="4"/>
      <c r="Q196" s="4"/>
      <c r="R196" s="4"/>
      <c r="S196" s="4"/>
      <c r="T196" s="4"/>
      <c r="U196" s="4"/>
      <c r="V196" s="4"/>
      <c r="W196" s="4">
        <v>25.388999999999999</v>
      </c>
      <c r="X196" s="4">
        <v>1</v>
      </c>
      <c r="Y196" s="4">
        <v>25.388999999999999</v>
      </c>
      <c r="Z196" s="4"/>
      <c r="AA196" s="4"/>
      <c r="AB196" s="4"/>
      <c r="IF196">
        <v>-1</v>
      </c>
    </row>
    <row r="197" spans="1:245" x14ac:dyDescent="0.2">
      <c r="A197" s="4">
        <v>50</v>
      </c>
      <c r="B197" s="4">
        <v>0</v>
      </c>
      <c r="C197" s="4">
        <v>0</v>
      </c>
      <c r="D197" s="4">
        <v>1</v>
      </c>
      <c r="E197" s="4">
        <v>208</v>
      </c>
      <c r="F197" s="4" t="e">
        <f>ROUND(Source!V174,O197)</f>
        <v>#REF!</v>
      </c>
      <c r="G197" s="4" t="s">
        <v>133</v>
      </c>
      <c r="H197" s="4" t="s">
        <v>134</v>
      </c>
      <c r="I197" s="4"/>
      <c r="J197" s="4"/>
      <c r="K197" s="4">
        <v>208</v>
      </c>
      <c r="L197" s="4">
        <v>22</v>
      </c>
      <c r="M197" s="4">
        <v>3</v>
      </c>
      <c r="N197" s="4" t="s">
        <v>6</v>
      </c>
      <c r="O197" s="4">
        <v>7</v>
      </c>
      <c r="P197" s="4"/>
      <c r="Q197" s="4"/>
      <c r="R197" s="4"/>
      <c r="S197" s="4"/>
      <c r="T197" s="4"/>
      <c r="U197" s="4"/>
      <c r="V197" s="4"/>
      <c r="W197" s="4">
        <v>0.22889999999999999</v>
      </c>
      <c r="X197" s="4">
        <v>1</v>
      </c>
      <c r="Y197" s="4">
        <v>0.22889999999999999</v>
      </c>
      <c r="Z197" s="4"/>
      <c r="AA197" s="4"/>
      <c r="AB197" s="4"/>
      <c r="IF197">
        <v>-1</v>
      </c>
    </row>
    <row r="198" spans="1:245" x14ac:dyDescent="0.2">
      <c r="A198" s="4">
        <v>50</v>
      </c>
      <c r="B198" s="4">
        <v>0</v>
      </c>
      <c r="C198" s="4">
        <v>0</v>
      </c>
      <c r="D198" s="4">
        <v>1</v>
      </c>
      <c r="E198" s="4">
        <v>209</v>
      </c>
      <c r="F198" s="4" t="e">
        <f>ROUND(Source!W174,O198)</f>
        <v>#REF!</v>
      </c>
      <c r="G198" s="4" t="s">
        <v>135</v>
      </c>
      <c r="H198" s="4" t="s">
        <v>136</v>
      </c>
      <c r="I198" s="4"/>
      <c r="J198" s="4"/>
      <c r="K198" s="4">
        <v>209</v>
      </c>
      <c r="L198" s="4">
        <v>23</v>
      </c>
      <c r="M198" s="4">
        <v>3</v>
      </c>
      <c r="N198" s="4" t="s">
        <v>6</v>
      </c>
      <c r="O198" s="4">
        <v>2</v>
      </c>
      <c r="P198" s="4"/>
      <c r="Q198" s="4"/>
      <c r="R198" s="4"/>
      <c r="S198" s="4"/>
      <c r="T198" s="4"/>
      <c r="U198" s="4"/>
      <c r="V198" s="4"/>
      <c r="W198" s="4">
        <v>0</v>
      </c>
      <c r="X198" s="4">
        <v>1</v>
      </c>
      <c r="Y198" s="4">
        <v>0</v>
      </c>
      <c r="Z198" s="4"/>
      <c r="AA198" s="4"/>
      <c r="AB198" s="4"/>
      <c r="IF198">
        <v>-1</v>
      </c>
    </row>
    <row r="199" spans="1:245" x14ac:dyDescent="0.2">
      <c r="A199" s="4">
        <v>50</v>
      </c>
      <c r="B199" s="4">
        <v>0</v>
      </c>
      <c r="C199" s="4">
        <v>0</v>
      </c>
      <c r="D199" s="4">
        <v>1</v>
      </c>
      <c r="E199" s="4">
        <v>233</v>
      </c>
      <c r="F199" s="4">
        <f>ROUND(Source!BD174,O199)</f>
        <v>0</v>
      </c>
      <c r="G199" s="4" t="s">
        <v>137</v>
      </c>
      <c r="H199" s="4" t="s">
        <v>138</v>
      </c>
      <c r="I199" s="4"/>
      <c r="J199" s="4"/>
      <c r="K199" s="4">
        <v>233</v>
      </c>
      <c r="L199" s="4">
        <v>24</v>
      </c>
      <c r="M199" s="4">
        <v>3</v>
      </c>
      <c r="N199" s="4" t="s">
        <v>6</v>
      </c>
      <c r="O199" s="4">
        <v>2</v>
      </c>
      <c r="P199" s="4"/>
      <c r="Q199" s="4"/>
      <c r="R199" s="4"/>
      <c r="S199" s="4"/>
      <c r="T199" s="4"/>
      <c r="U199" s="4"/>
      <c r="V199" s="4"/>
      <c r="W199" s="4">
        <v>0</v>
      </c>
      <c r="X199" s="4">
        <v>1</v>
      </c>
      <c r="Y199" s="4">
        <v>0</v>
      </c>
      <c r="Z199" s="4"/>
      <c r="AA199" s="4"/>
      <c r="AB199" s="4"/>
      <c r="IF199">
        <v>-1</v>
      </c>
    </row>
    <row r="200" spans="1:245" x14ac:dyDescent="0.2">
      <c r="A200" s="4">
        <v>50</v>
      </c>
      <c r="B200" s="4">
        <v>0</v>
      </c>
      <c r="C200" s="4">
        <v>0</v>
      </c>
      <c r="D200" s="4">
        <v>1</v>
      </c>
      <c r="E200" s="4">
        <v>210</v>
      </c>
      <c r="F200" s="4" t="e">
        <f>ROUND(Source!X174,O200)</f>
        <v>#REF!</v>
      </c>
      <c r="G200" s="4" t="s">
        <v>139</v>
      </c>
      <c r="H200" s="4" t="s">
        <v>140</v>
      </c>
      <c r="I200" s="4"/>
      <c r="J200" s="4"/>
      <c r="K200" s="4">
        <v>210</v>
      </c>
      <c r="L200" s="4">
        <v>25</v>
      </c>
      <c r="M200" s="4">
        <v>3</v>
      </c>
      <c r="N200" s="4" t="s">
        <v>6</v>
      </c>
      <c r="O200" s="4">
        <v>2</v>
      </c>
      <c r="P200" s="4"/>
      <c r="Q200" s="4"/>
      <c r="R200" s="4"/>
      <c r="S200" s="4"/>
      <c r="T200" s="4"/>
      <c r="U200" s="4"/>
      <c r="V200" s="4"/>
      <c r="W200" s="4">
        <v>9259.84</v>
      </c>
      <c r="X200" s="4">
        <v>1</v>
      </c>
      <c r="Y200" s="4">
        <v>9259.84</v>
      </c>
      <c r="Z200" s="4"/>
      <c r="AA200" s="4"/>
      <c r="AB200" s="4"/>
      <c r="IF200">
        <v>-1</v>
      </c>
    </row>
    <row r="201" spans="1:245" x14ac:dyDescent="0.2">
      <c r="A201" s="4">
        <v>50</v>
      </c>
      <c r="B201" s="4">
        <v>0</v>
      </c>
      <c r="C201" s="4">
        <v>0</v>
      </c>
      <c r="D201" s="4">
        <v>1</v>
      </c>
      <c r="E201" s="4">
        <v>211</v>
      </c>
      <c r="F201" s="4" t="e">
        <f>ROUND(Source!Y174,O201)</f>
        <v>#REF!</v>
      </c>
      <c r="G201" s="4" t="s">
        <v>141</v>
      </c>
      <c r="H201" s="4" t="s">
        <v>142</v>
      </c>
      <c r="I201" s="4"/>
      <c r="J201" s="4"/>
      <c r="K201" s="4">
        <v>211</v>
      </c>
      <c r="L201" s="4">
        <v>26</v>
      </c>
      <c r="M201" s="4">
        <v>3</v>
      </c>
      <c r="N201" s="4" t="s">
        <v>6</v>
      </c>
      <c r="O201" s="4">
        <v>2</v>
      </c>
      <c r="P201" s="4"/>
      <c r="Q201" s="4"/>
      <c r="R201" s="4"/>
      <c r="S201" s="4"/>
      <c r="T201" s="4"/>
      <c r="U201" s="4"/>
      <c r="V201" s="4"/>
      <c r="W201" s="4">
        <v>5509.99</v>
      </c>
      <c r="X201" s="4">
        <v>1</v>
      </c>
      <c r="Y201" s="4">
        <v>5509.99</v>
      </c>
      <c r="Z201" s="4"/>
      <c r="AA201" s="4"/>
      <c r="AB201" s="4"/>
      <c r="IF201">
        <v>-1</v>
      </c>
    </row>
    <row r="202" spans="1:245" x14ac:dyDescent="0.2">
      <c r="A202" s="4">
        <v>50</v>
      </c>
      <c r="B202" s="4">
        <v>0</v>
      </c>
      <c r="C202" s="4">
        <v>0</v>
      </c>
      <c r="D202" s="4">
        <v>1</v>
      </c>
      <c r="E202" s="4">
        <v>224</v>
      </c>
      <c r="F202" s="4" t="e">
        <f>ROUND(Source!AR174,O202)</f>
        <v>#REF!</v>
      </c>
      <c r="G202" s="4" t="s">
        <v>143</v>
      </c>
      <c r="H202" s="4" t="s">
        <v>144</v>
      </c>
      <c r="I202" s="4"/>
      <c r="J202" s="4"/>
      <c r="K202" s="4">
        <v>224</v>
      </c>
      <c r="L202" s="4">
        <v>27</v>
      </c>
      <c r="M202" s="4">
        <v>3</v>
      </c>
      <c r="N202" s="4" t="s">
        <v>6</v>
      </c>
      <c r="O202" s="4">
        <v>2</v>
      </c>
      <c r="P202" s="4"/>
      <c r="Q202" s="4"/>
      <c r="R202" s="4"/>
      <c r="S202" s="4"/>
      <c r="T202" s="4"/>
      <c r="U202" s="4"/>
      <c r="V202" s="4"/>
      <c r="W202" s="4">
        <v>145990.72</v>
      </c>
      <c r="X202" s="4">
        <v>1</v>
      </c>
      <c r="Y202" s="4">
        <v>145990.72</v>
      </c>
      <c r="Z202" s="4"/>
      <c r="AA202" s="4"/>
      <c r="AB202" s="4"/>
      <c r="IF202">
        <v>-1</v>
      </c>
    </row>
    <row r="203" spans="1:245" x14ac:dyDescent="0.2">
      <c r="IF203">
        <v>-1</v>
      </c>
    </row>
    <row r="204" spans="1:245" x14ac:dyDescent="0.2">
      <c r="A204" s="1">
        <v>4</v>
      </c>
      <c r="B204" s="1">
        <v>1</v>
      </c>
      <c r="C204" s="1"/>
      <c r="D204" s="1">
        <f>ROW(A224)</f>
        <v>224</v>
      </c>
      <c r="E204" s="1"/>
      <c r="F204" s="1" t="s">
        <v>6</v>
      </c>
      <c r="G204" s="1" t="s">
        <v>182</v>
      </c>
      <c r="H204" s="1" t="s">
        <v>6</v>
      </c>
      <c r="I204" s="1">
        <v>0</v>
      </c>
      <c r="J204" s="1"/>
      <c r="K204" s="1">
        <v>-1</v>
      </c>
      <c r="L204" s="1"/>
      <c r="M204" s="1" t="s">
        <v>6</v>
      </c>
      <c r="N204" s="1"/>
      <c r="O204" s="1"/>
      <c r="P204" s="1"/>
      <c r="Q204" s="1"/>
      <c r="R204" s="1"/>
      <c r="S204" s="1">
        <v>0</v>
      </c>
      <c r="T204" s="1"/>
      <c r="U204" s="1" t="s">
        <v>6</v>
      </c>
      <c r="V204" s="1">
        <v>0</v>
      </c>
      <c r="W204" s="1"/>
      <c r="X204" s="1"/>
      <c r="Y204" s="1"/>
      <c r="Z204" s="1"/>
      <c r="AA204" s="1"/>
      <c r="AB204" s="1" t="s">
        <v>6</v>
      </c>
      <c r="AC204" s="1" t="s">
        <v>6</v>
      </c>
      <c r="AD204" s="1" t="s">
        <v>6</v>
      </c>
      <c r="AE204" s="1" t="s">
        <v>6</v>
      </c>
      <c r="AF204" s="1" t="s">
        <v>6</v>
      </c>
      <c r="AG204" s="1" t="s">
        <v>6</v>
      </c>
      <c r="AH204" s="1"/>
      <c r="AI204" s="1"/>
      <c r="AJ204" s="1"/>
      <c r="AK204" s="1"/>
      <c r="AL204" s="1"/>
      <c r="AM204" s="1"/>
      <c r="AN204" s="1"/>
      <c r="AO204" s="1"/>
      <c r="AP204" s="1" t="s">
        <v>6</v>
      </c>
      <c r="AQ204" s="1" t="s">
        <v>6</v>
      </c>
      <c r="AR204" s="1" t="s">
        <v>6</v>
      </c>
      <c r="AS204" s="1"/>
      <c r="AT204" s="1"/>
      <c r="AU204" s="1"/>
      <c r="AV204" s="1"/>
      <c r="AW204" s="1"/>
      <c r="AX204" s="1"/>
      <c r="AY204" s="1"/>
      <c r="AZ204" s="1" t="s">
        <v>6</v>
      </c>
      <c r="BA204" s="1"/>
      <c r="BB204" s="1" t="s">
        <v>6</v>
      </c>
      <c r="BC204" s="1" t="s">
        <v>6</v>
      </c>
      <c r="BD204" s="1" t="s">
        <v>6</v>
      </c>
      <c r="BE204" s="1" t="s">
        <v>6</v>
      </c>
      <c r="BF204" s="1" t="s">
        <v>6</v>
      </c>
      <c r="BG204" s="1" t="s">
        <v>6</v>
      </c>
      <c r="BH204" s="1" t="s">
        <v>6</v>
      </c>
      <c r="BI204" s="1" t="s">
        <v>6</v>
      </c>
      <c r="BJ204" s="1" t="s">
        <v>6</v>
      </c>
      <c r="BK204" s="1" t="s">
        <v>6</v>
      </c>
      <c r="BL204" s="1" t="s">
        <v>6</v>
      </c>
      <c r="BM204" s="1" t="s">
        <v>6</v>
      </c>
      <c r="BN204" s="1" t="s">
        <v>6</v>
      </c>
      <c r="BO204" s="1" t="s">
        <v>6</v>
      </c>
      <c r="BP204" s="1" t="s">
        <v>6</v>
      </c>
      <c r="BQ204" s="1"/>
      <c r="BR204" s="1"/>
      <c r="BS204" s="1"/>
      <c r="BT204" s="1"/>
      <c r="BU204" s="1"/>
      <c r="BV204" s="1"/>
      <c r="BW204" s="1"/>
      <c r="BX204" s="1">
        <v>0</v>
      </c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>
        <v>0</v>
      </c>
      <c r="IF204">
        <v>-1</v>
      </c>
    </row>
    <row r="205" spans="1:245" x14ac:dyDescent="0.2">
      <c r="IF205">
        <v>-1</v>
      </c>
    </row>
    <row r="206" spans="1:245" x14ac:dyDescent="0.2">
      <c r="A206" s="2">
        <v>52</v>
      </c>
      <c r="B206" s="2">
        <f t="shared" ref="B206:G206" si="128">B224</f>
        <v>1</v>
      </c>
      <c r="C206" s="2">
        <f t="shared" si="128"/>
        <v>4</v>
      </c>
      <c r="D206" s="2">
        <f t="shared" si="128"/>
        <v>204</v>
      </c>
      <c r="E206" s="2">
        <f t="shared" si="128"/>
        <v>0</v>
      </c>
      <c r="F206" s="2" t="str">
        <f t="shared" si="128"/>
        <v/>
      </c>
      <c r="G206" s="2" t="str">
        <f t="shared" si="128"/>
        <v>Секция 3</v>
      </c>
      <c r="H206" s="2"/>
      <c r="I206" s="2"/>
      <c r="J206" s="2"/>
      <c r="K206" s="2"/>
      <c r="L206" s="2"/>
      <c r="M206" s="2"/>
      <c r="N206" s="2"/>
      <c r="O206" s="2" t="e">
        <f t="shared" ref="O206:AT206" si="129">O224</f>
        <v>#REF!</v>
      </c>
      <c r="P206" s="2" t="e">
        <f t="shared" si="129"/>
        <v>#REF!</v>
      </c>
      <c r="Q206" s="2" t="e">
        <f t="shared" si="129"/>
        <v>#REF!</v>
      </c>
      <c r="R206" s="2" t="e">
        <f t="shared" si="129"/>
        <v>#REF!</v>
      </c>
      <c r="S206" s="2" t="e">
        <f t="shared" si="129"/>
        <v>#REF!</v>
      </c>
      <c r="T206" s="2" t="e">
        <f t="shared" si="129"/>
        <v>#REF!</v>
      </c>
      <c r="U206" s="2" t="e">
        <f t="shared" si="129"/>
        <v>#REF!</v>
      </c>
      <c r="V206" s="2" t="e">
        <f t="shared" si="129"/>
        <v>#REF!</v>
      </c>
      <c r="W206" s="2" t="e">
        <f t="shared" si="129"/>
        <v>#REF!</v>
      </c>
      <c r="X206" s="2" t="e">
        <f t="shared" si="129"/>
        <v>#REF!</v>
      </c>
      <c r="Y206" s="2" t="e">
        <f t="shared" si="129"/>
        <v>#REF!</v>
      </c>
      <c r="Z206" s="2">
        <f t="shared" si="129"/>
        <v>0</v>
      </c>
      <c r="AA206" s="2">
        <f t="shared" si="129"/>
        <v>0</v>
      </c>
      <c r="AB206" s="2" t="e">
        <f t="shared" si="129"/>
        <v>#REF!</v>
      </c>
      <c r="AC206" s="2" t="e">
        <f t="shared" si="129"/>
        <v>#REF!</v>
      </c>
      <c r="AD206" s="2" t="e">
        <f t="shared" si="129"/>
        <v>#REF!</v>
      </c>
      <c r="AE206" s="2" t="e">
        <f t="shared" si="129"/>
        <v>#REF!</v>
      </c>
      <c r="AF206" s="2" t="e">
        <f t="shared" si="129"/>
        <v>#REF!</v>
      </c>
      <c r="AG206" s="2" t="e">
        <f t="shared" si="129"/>
        <v>#REF!</v>
      </c>
      <c r="AH206" s="2" t="e">
        <f t="shared" si="129"/>
        <v>#REF!</v>
      </c>
      <c r="AI206" s="2" t="e">
        <f t="shared" si="129"/>
        <v>#REF!</v>
      </c>
      <c r="AJ206" s="2" t="e">
        <f t="shared" si="129"/>
        <v>#REF!</v>
      </c>
      <c r="AK206" s="2" t="e">
        <f t="shared" si="129"/>
        <v>#REF!</v>
      </c>
      <c r="AL206" s="2" t="e">
        <f t="shared" si="129"/>
        <v>#REF!</v>
      </c>
      <c r="AM206" s="2">
        <f t="shared" si="129"/>
        <v>0</v>
      </c>
      <c r="AN206" s="2">
        <f t="shared" si="129"/>
        <v>0</v>
      </c>
      <c r="AO206" s="2">
        <f t="shared" si="129"/>
        <v>0</v>
      </c>
      <c r="AP206" s="2" t="e">
        <f t="shared" si="129"/>
        <v>#REF!</v>
      </c>
      <c r="AQ206" s="2">
        <f t="shared" si="129"/>
        <v>0</v>
      </c>
      <c r="AR206" s="2" t="e">
        <f t="shared" si="129"/>
        <v>#REF!</v>
      </c>
      <c r="AS206" s="2" t="e">
        <f t="shared" si="129"/>
        <v>#REF!</v>
      </c>
      <c r="AT206" s="2">
        <f t="shared" si="129"/>
        <v>0</v>
      </c>
      <c r="AU206" s="2">
        <f t="shared" ref="AU206:BZ206" si="130">AU224</f>
        <v>0</v>
      </c>
      <c r="AV206" s="2" t="e">
        <f t="shared" si="130"/>
        <v>#REF!</v>
      </c>
      <c r="AW206" s="2" t="e">
        <f t="shared" si="130"/>
        <v>#REF!</v>
      </c>
      <c r="AX206" s="2">
        <f t="shared" si="130"/>
        <v>0</v>
      </c>
      <c r="AY206" s="2" t="e">
        <f t="shared" si="130"/>
        <v>#REF!</v>
      </c>
      <c r="AZ206" s="2" t="e">
        <f t="shared" si="130"/>
        <v>#REF!</v>
      </c>
      <c r="BA206" s="2" t="e">
        <f t="shared" si="130"/>
        <v>#REF!</v>
      </c>
      <c r="BB206" s="2">
        <f t="shared" si="130"/>
        <v>0</v>
      </c>
      <c r="BC206" s="2">
        <f t="shared" si="130"/>
        <v>0</v>
      </c>
      <c r="BD206" s="2">
        <f t="shared" si="130"/>
        <v>0</v>
      </c>
      <c r="BE206" s="2">
        <f t="shared" si="130"/>
        <v>0</v>
      </c>
      <c r="BF206" s="2">
        <f t="shared" si="130"/>
        <v>0</v>
      </c>
      <c r="BG206" s="2">
        <f t="shared" si="130"/>
        <v>0</v>
      </c>
      <c r="BH206" s="2">
        <f t="shared" si="130"/>
        <v>0</v>
      </c>
      <c r="BI206" s="2">
        <f t="shared" si="130"/>
        <v>0</v>
      </c>
      <c r="BJ206" s="2">
        <f t="shared" si="130"/>
        <v>0</v>
      </c>
      <c r="BK206" s="2">
        <f t="shared" si="130"/>
        <v>0</v>
      </c>
      <c r="BL206" s="2">
        <f t="shared" si="130"/>
        <v>0</v>
      </c>
      <c r="BM206" s="2">
        <f t="shared" si="130"/>
        <v>0</v>
      </c>
      <c r="BN206" s="2">
        <f t="shared" si="130"/>
        <v>0</v>
      </c>
      <c r="BO206" s="2">
        <f t="shared" si="130"/>
        <v>0</v>
      </c>
      <c r="BP206" s="2">
        <f t="shared" si="130"/>
        <v>0</v>
      </c>
      <c r="BQ206" s="2">
        <f t="shared" si="130"/>
        <v>0</v>
      </c>
      <c r="BR206" s="2">
        <f t="shared" si="130"/>
        <v>0</v>
      </c>
      <c r="BS206" s="2">
        <f t="shared" si="130"/>
        <v>0</v>
      </c>
      <c r="BT206" s="2">
        <f t="shared" si="130"/>
        <v>0</v>
      </c>
      <c r="BU206" s="2">
        <f t="shared" si="130"/>
        <v>0</v>
      </c>
      <c r="BV206" s="2">
        <f t="shared" si="130"/>
        <v>0</v>
      </c>
      <c r="BW206" s="2">
        <f t="shared" si="130"/>
        <v>0</v>
      </c>
      <c r="BX206" s="2">
        <f t="shared" si="130"/>
        <v>0</v>
      </c>
      <c r="BY206" s="2" t="e">
        <f t="shared" si="130"/>
        <v>#REF!</v>
      </c>
      <c r="BZ206" s="2">
        <f t="shared" si="130"/>
        <v>0</v>
      </c>
      <c r="CA206" s="2" t="e">
        <f t="shared" ref="CA206:DF206" si="131">CA224</f>
        <v>#REF!</v>
      </c>
      <c r="CB206" s="2" t="e">
        <f t="shared" si="131"/>
        <v>#REF!</v>
      </c>
      <c r="CC206" s="2">
        <f t="shared" si="131"/>
        <v>0</v>
      </c>
      <c r="CD206" s="2">
        <f t="shared" si="131"/>
        <v>0</v>
      </c>
      <c r="CE206" s="2" t="e">
        <f t="shared" si="131"/>
        <v>#REF!</v>
      </c>
      <c r="CF206" s="2" t="e">
        <f t="shared" si="131"/>
        <v>#REF!</v>
      </c>
      <c r="CG206" s="2">
        <f t="shared" si="131"/>
        <v>0</v>
      </c>
      <c r="CH206" s="2" t="e">
        <f t="shared" si="131"/>
        <v>#REF!</v>
      </c>
      <c r="CI206" s="2" t="e">
        <f t="shared" si="131"/>
        <v>#REF!</v>
      </c>
      <c r="CJ206" s="2" t="e">
        <f t="shared" si="131"/>
        <v>#REF!</v>
      </c>
      <c r="CK206" s="2">
        <f t="shared" si="131"/>
        <v>0</v>
      </c>
      <c r="CL206" s="2">
        <f t="shared" si="131"/>
        <v>0</v>
      </c>
      <c r="CM206" s="2">
        <f t="shared" si="131"/>
        <v>0</v>
      </c>
      <c r="CN206" s="2">
        <f t="shared" si="131"/>
        <v>0</v>
      </c>
      <c r="CO206" s="2">
        <f t="shared" si="131"/>
        <v>0</v>
      </c>
      <c r="CP206" s="2">
        <f t="shared" si="131"/>
        <v>0</v>
      </c>
      <c r="CQ206" s="2">
        <f t="shared" si="131"/>
        <v>0</v>
      </c>
      <c r="CR206" s="2">
        <f t="shared" si="131"/>
        <v>0</v>
      </c>
      <c r="CS206" s="2">
        <f t="shared" si="131"/>
        <v>0</v>
      </c>
      <c r="CT206" s="2">
        <f t="shared" si="131"/>
        <v>0</v>
      </c>
      <c r="CU206" s="2">
        <f t="shared" si="131"/>
        <v>0</v>
      </c>
      <c r="CV206" s="2">
        <f t="shared" si="131"/>
        <v>0</v>
      </c>
      <c r="CW206" s="2">
        <f t="shared" si="131"/>
        <v>0</v>
      </c>
      <c r="CX206" s="2">
        <f t="shared" si="131"/>
        <v>0</v>
      </c>
      <c r="CY206" s="2">
        <f t="shared" si="131"/>
        <v>0</v>
      </c>
      <c r="CZ206" s="2">
        <f t="shared" si="131"/>
        <v>0</v>
      </c>
      <c r="DA206" s="2">
        <f t="shared" si="131"/>
        <v>0</v>
      </c>
      <c r="DB206" s="2">
        <f t="shared" si="131"/>
        <v>0</v>
      </c>
      <c r="DC206" s="2">
        <f t="shared" si="131"/>
        <v>0</v>
      </c>
      <c r="DD206" s="2">
        <f t="shared" si="131"/>
        <v>0</v>
      </c>
      <c r="DE206" s="2">
        <f t="shared" si="131"/>
        <v>0</v>
      </c>
      <c r="DF206" s="2">
        <f t="shared" si="131"/>
        <v>0</v>
      </c>
      <c r="DG206" s="3">
        <f t="shared" ref="DG206:EL206" si="132">DG224</f>
        <v>0</v>
      </c>
      <c r="DH206" s="3">
        <f t="shared" si="132"/>
        <v>0</v>
      </c>
      <c r="DI206" s="3">
        <f t="shared" si="132"/>
        <v>0</v>
      </c>
      <c r="DJ206" s="3">
        <f t="shared" si="132"/>
        <v>0</v>
      </c>
      <c r="DK206" s="3">
        <f t="shared" si="132"/>
        <v>0</v>
      </c>
      <c r="DL206" s="3">
        <f t="shared" si="132"/>
        <v>0</v>
      </c>
      <c r="DM206" s="3">
        <f t="shared" si="132"/>
        <v>0</v>
      </c>
      <c r="DN206" s="3">
        <f t="shared" si="132"/>
        <v>0</v>
      </c>
      <c r="DO206" s="3">
        <f t="shared" si="132"/>
        <v>0</v>
      </c>
      <c r="DP206" s="3">
        <f t="shared" si="132"/>
        <v>0</v>
      </c>
      <c r="DQ206" s="3">
        <f t="shared" si="132"/>
        <v>0</v>
      </c>
      <c r="DR206" s="3">
        <f t="shared" si="132"/>
        <v>0</v>
      </c>
      <c r="DS206" s="3">
        <f t="shared" si="132"/>
        <v>0</v>
      </c>
      <c r="DT206" s="3">
        <f t="shared" si="132"/>
        <v>0</v>
      </c>
      <c r="DU206" s="3">
        <f t="shared" si="132"/>
        <v>0</v>
      </c>
      <c r="DV206" s="3">
        <f t="shared" si="132"/>
        <v>0</v>
      </c>
      <c r="DW206" s="3">
        <f t="shared" si="132"/>
        <v>0</v>
      </c>
      <c r="DX206" s="3">
        <f t="shared" si="132"/>
        <v>0</v>
      </c>
      <c r="DY206" s="3">
        <f t="shared" si="132"/>
        <v>0</v>
      </c>
      <c r="DZ206" s="3">
        <f t="shared" si="132"/>
        <v>0</v>
      </c>
      <c r="EA206" s="3">
        <f t="shared" si="132"/>
        <v>0</v>
      </c>
      <c r="EB206" s="3">
        <f t="shared" si="132"/>
        <v>0</v>
      </c>
      <c r="EC206" s="3">
        <f t="shared" si="132"/>
        <v>0</v>
      </c>
      <c r="ED206" s="3">
        <f t="shared" si="132"/>
        <v>0</v>
      </c>
      <c r="EE206" s="3">
        <f t="shared" si="132"/>
        <v>0</v>
      </c>
      <c r="EF206" s="3">
        <f t="shared" si="132"/>
        <v>0</v>
      </c>
      <c r="EG206" s="3">
        <f t="shared" si="132"/>
        <v>0</v>
      </c>
      <c r="EH206" s="3">
        <f t="shared" si="132"/>
        <v>0</v>
      </c>
      <c r="EI206" s="3">
        <f t="shared" si="132"/>
        <v>0</v>
      </c>
      <c r="EJ206" s="3">
        <f t="shared" si="132"/>
        <v>0</v>
      </c>
      <c r="EK206" s="3">
        <f t="shared" si="132"/>
        <v>0</v>
      </c>
      <c r="EL206" s="3">
        <f t="shared" si="132"/>
        <v>0</v>
      </c>
      <c r="EM206" s="3">
        <f t="shared" ref="EM206:FR206" si="133">EM224</f>
        <v>0</v>
      </c>
      <c r="EN206" s="3">
        <f t="shared" si="133"/>
        <v>0</v>
      </c>
      <c r="EO206" s="3">
        <f t="shared" si="133"/>
        <v>0</v>
      </c>
      <c r="EP206" s="3">
        <f t="shared" si="133"/>
        <v>0</v>
      </c>
      <c r="EQ206" s="3">
        <f t="shared" si="133"/>
        <v>0</v>
      </c>
      <c r="ER206" s="3">
        <f t="shared" si="133"/>
        <v>0</v>
      </c>
      <c r="ES206" s="3">
        <f t="shared" si="133"/>
        <v>0</v>
      </c>
      <c r="ET206" s="3">
        <f t="shared" si="133"/>
        <v>0</v>
      </c>
      <c r="EU206" s="3">
        <f t="shared" si="133"/>
        <v>0</v>
      </c>
      <c r="EV206" s="3">
        <f t="shared" si="133"/>
        <v>0</v>
      </c>
      <c r="EW206" s="3">
        <f t="shared" si="133"/>
        <v>0</v>
      </c>
      <c r="EX206" s="3">
        <f t="shared" si="133"/>
        <v>0</v>
      </c>
      <c r="EY206" s="3">
        <f t="shared" si="133"/>
        <v>0</v>
      </c>
      <c r="EZ206" s="3">
        <f t="shared" si="133"/>
        <v>0</v>
      </c>
      <c r="FA206" s="3">
        <f t="shared" si="133"/>
        <v>0</v>
      </c>
      <c r="FB206" s="3">
        <f t="shared" si="133"/>
        <v>0</v>
      </c>
      <c r="FC206" s="3">
        <f t="shared" si="133"/>
        <v>0</v>
      </c>
      <c r="FD206" s="3">
        <f t="shared" si="133"/>
        <v>0</v>
      </c>
      <c r="FE206" s="3">
        <f t="shared" si="133"/>
        <v>0</v>
      </c>
      <c r="FF206" s="3">
        <f t="shared" si="133"/>
        <v>0</v>
      </c>
      <c r="FG206" s="3">
        <f t="shared" si="133"/>
        <v>0</v>
      </c>
      <c r="FH206" s="3">
        <f t="shared" si="133"/>
        <v>0</v>
      </c>
      <c r="FI206" s="3">
        <f t="shared" si="133"/>
        <v>0</v>
      </c>
      <c r="FJ206" s="3">
        <f t="shared" si="133"/>
        <v>0</v>
      </c>
      <c r="FK206" s="3">
        <f t="shared" si="133"/>
        <v>0</v>
      </c>
      <c r="FL206" s="3">
        <f t="shared" si="133"/>
        <v>0</v>
      </c>
      <c r="FM206" s="3">
        <f t="shared" si="133"/>
        <v>0</v>
      </c>
      <c r="FN206" s="3">
        <f t="shared" si="133"/>
        <v>0</v>
      </c>
      <c r="FO206" s="3">
        <f t="shared" si="133"/>
        <v>0</v>
      </c>
      <c r="FP206" s="3">
        <f t="shared" si="133"/>
        <v>0</v>
      </c>
      <c r="FQ206" s="3">
        <f t="shared" si="133"/>
        <v>0</v>
      </c>
      <c r="FR206" s="3">
        <f t="shared" si="133"/>
        <v>0</v>
      </c>
      <c r="FS206" s="3">
        <f t="shared" ref="FS206:GX206" si="134">FS224</f>
        <v>0</v>
      </c>
      <c r="FT206" s="3">
        <f t="shared" si="134"/>
        <v>0</v>
      </c>
      <c r="FU206" s="3">
        <f t="shared" si="134"/>
        <v>0</v>
      </c>
      <c r="FV206" s="3">
        <f t="shared" si="134"/>
        <v>0</v>
      </c>
      <c r="FW206" s="3">
        <f t="shared" si="134"/>
        <v>0</v>
      </c>
      <c r="FX206" s="3">
        <f t="shared" si="134"/>
        <v>0</v>
      </c>
      <c r="FY206" s="3">
        <f t="shared" si="134"/>
        <v>0</v>
      </c>
      <c r="FZ206" s="3">
        <f t="shared" si="134"/>
        <v>0</v>
      </c>
      <c r="GA206" s="3">
        <f t="shared" si="134"/>
        <v>0</v>
      </c>
      <c r="GB206" s="3">
        <f t="shared" si="134"/>
        <v>0</v>
      </c>
      <c r="GC206" s="3">
        <f t="shared" si="134"/>
        <v>0</v>
      </c>
      <c r="GD206" s="3">
        <f t="shared" si="134"/>
        <v>0</v>
      </c>
      <c r="GE206" s="3">
        <f t="shared" si="134"/>
        <v>0</v>
      </c>
      <c r="GF206" s="3">
        <f t="shared" si="134"/>
        <v>0</v>
      </c>
      <c r="GG206" s="3">
        <f t="shared" si="134"/>
        <v>0</v>
      </c>
      <c r="GH206" s="3">
        <f t="shared" si="134"/>
        <v>0</v>
      </c>
      <c r="GI206" s="3">
        <f t="shared" si="134"/>
        <v>0</v>
      </c>
      <c r="GJ206" s="3">
        <f t="shared" si="134"/>
        <v>0</v>
      </c>
      <c r="GK206" s="3">
        <f t="shared" si="134"/>
        <v>0</v>
      </c>
      <c r="GL206" s="3">
        <f t="shared" si="134"/>
        <v>0</v>
      </c>
      <c r="GM206" s="3">
        <f t="shared" si="134"/>
        <v>0</v>
      </c>
      <c r="GN206" s="3">
        <f t="shared" si="134"/>
        <v>0</v>
      </c>
      <c r="GO206" s="3">
        <f t="shared" si="134"/>
        <v>0</v>
      </c>
      <c r="GP206" s="3">
        <f t="shared" si="134"/>
        <v>0</v>
      </c>
      <c r="GQ206" s="3">
        <f t="shared" si="134"/>
        <v>0</v>
      </c>
      <c r="GR206" s="3">
        <f t="shared" si="134"/>
        <v>0</v>
      </c>
      <c r="GS206" s="3">
        <f t="shared" si="134"/>
        <v>0</v>
      </c>
      <c r="GT206" s="3">
        <f t="shared" si="134"/>
        <v>0</v>
      </c>
      <c r="GU206" s="3">
        <f t="shared" si="134"/>
        <v>0</v>
      </c>
      <c r="GV206" s="3">
        <f t="shared" si="134"/>
        <v>0</v>
      </c>
      <c r="GW206" s="3">
        <f t="shared" si="134"/>
        <v>0</v>
      </c>
      <c r="GX206" s="3">
        <f t="shared" si="134"/>
        <v>0</v>
      </c>
      <c r="IF206">
        <v>-1</v>
      </c>
    </row>
    <row r="207" spans="1:245" x14ac:dyDescent="0.2">
      <c r="IF207">
        <v>-1</v>
      </c>
    </row>
    <row r="208" spans="1:245" x14ac:dyDescent="0.2">
      <c r="A208">
        <v>17</v>
      </c>
      <c r="B208">
        <v>1</v>
      </c>
      <c r="C208">
        <f>ROW(SmtRes!A146)</f>
        <v>146</v>
      </c>
      <c r="D208">
        <f>ROW(EtalonRes!A153)</f>
        <v>153</v>
      </c>
      <c r="E208" t="s">
        <v>183</v>
      </c>
      <c r="F208" t="s">
        <v>21</v>
      </c>
      <c r="G208" t="s">
        <v>22</v>
      </c>
      <c r="H208" t="s">
        <v>23</v>
      </c>
      <c r="I208">
        <f>'1.Лок.смета.и.Акт'!E526</f>
        <v>35</v>
      </c>
      <c r="J208">
        <v>0</v>
      </c>
      <c r="K208">
        <v>35</v>
      </c>
      <c r="O208">
        <f t="shared" ref="O208:O222" si="135">ROUND(CP208,2)</f>
        <v>46960.9</v>
      </c>
      <c r="P208">
        <f t="shared" ref="P208:P222" si="136">ROUND(CQ208*I208,2)</f>
        <v>647.27</v>
      </c>
      <c r="Q208">
        <f t="shared" ref="Q208:Q222" si="137">ROUND(CR208*I208,2)</f>
        <v>3225.5</v>
      </c>
      <c r="R208">
        <f t="shared" ref="R208:R222" si="138">ROUND(CS208*I208,2)</f>
        <v>736.25</v>
      </c>
      <c r="S208">
        <f t="shared" ref="S208:S222" si="139">ROUND(CT208*I208,2)</f>
        <v>43088.13</v>
      </c>
      <c r="T208">
        <f t="shared" ref="T208:T222" si="140">ROUND(CU208*I208,2)</f>
        <v>0</v>
      </c>
      <c r="U208">
        <f t="shared" ref="U208:U222" si="141">ROUND(CV208*I208,7)</f>
        <v>134.13749999999999</v>
      </c>
      <c r="V208">
        <f t="shared" ref="V208:V222" si="142">ROUND(CW208*I208,7)</f>
        <v>1.8374999999999999</v>
      </c>
      <c r="W208">
        <f t="shared" ref="W208:W222" si="143">ROUND(CX208*I208,2)</f>
        <v>0</v>
      </c>
      <c r="X208">
        <f t="shared" ref="X208:X222" si="144">ROUND(CY208,2)</f>
        <v>53027.5</v>
      </c>
      <c r="Y208">
        <f t="shared" ref="Y208:Y222" si="145">ROUND(CZ208,2)</f>
        <v>31553.55</v>
      </c>
      <c r="AA208">
        <v>74674256</v>
      </c>
      <c r="AB208">
        <f t="shared" ref="AB208:AB222" si="146">ROUND((AC208+AD208+AF208),2)</f>
        <v>45.85</v>
      </c>
      <c r="AC208">
        <f t="shared" ref="AC208:AC222" si="147">ROUND((ES208),2)</f>
        <v>2.0299999999999998</v>
      </c>
      <c r="AD208">
        <f>ROUND(((((ET208*ROUND(1.05,7)))-((EU208*ROUND(1.05,7))))+AE208),2)</f>
        <v>6.95</v>
      </c>
      <c r="AE208">
        <f>ROUND(((EU208*ROUND(1.05,7))),2)</f>
        <v>0.63</v>
      </c>
      <c r="AF208">
        <f>ROUND(((EV208*ROUND(1.05,7))),2)</f>
        <v>36.869999999999997</v>
      </c>
      <c r="AG208">
        <f t="shared" ref="AG208:AG222" si="148">ROUND((AP208),2)</f>
        <v>0</v>
      </c>
      <c r="AH208">
        <f>((EW208*ROUND(1.05,7)))</f>
        <v>3.8325</v>
      </c>
      <c r="AI208">
        <f>((EX208*ROUND(1.05,7)))</f>
        <v>5.2500000000000005E-2</v>
      </c>
      <c r="AJ208">
        <f t="shared" ref="AJ208:AJ222" si="149">(AS208)</f>
        <v>0</v>
      </c>
      <c r="AK208">
        <f>AL208+AM208+AO208</f>
        <v>43.76</v>
      </c>
      <c r="AL208" s="68">
        <f>'1.Лок.смета.и.Акт'!F530</f>
        <v>2.0299999999999998</v>
      </c>
      <c r="AM208" s="68">
        <f>'1.Лок.смета.и.Акт'!F528</f>
        <v>6.62</v>
      </c>
      <c r="AN208" s="68">
        <f>'1.Лок.смета.и.Акт'!F529</f>
        <v>0.6</v>
      </c>
      <c r="AO208" s="68">
        <f>'1.Лок.смета.и.Акт'!F527</f>
        <v>35.11</v>
      </c>
      <c r="AP208">
        <v>0</v>
      </c>
      <c r="AQ208">
        <f>'1.Лок.смета.и.Акт'!E533</f>
        <v>3.65</v>
      </c>
      <c r="AR208">
        <v>0.05</v>
      </c>
      <c r="AS208">
        <v>0</v>
      </c>
      <c r="AT208">
        <v>121</v>
      </c>
      <c r="AU208">
        <v>72</v>
      </c>
      <c r="AV208">
        <v>1</v>
      </c>
      <c r="AW208">
        <v>1</v>
      </c>
      <c r="AZ208">
        <v>1</v>
      </c>
      <c r="BA208">
        <f>'1.Лок.смета.и.Акт'!J527</f>
        <v>33.39</v>
      </c>
      <c r="BB208">
        <f>'1.Лок.смета.и.Акт'!J528</f>
        <v>13.26</v>
      </c>
      <c r="BC208">
        <f>'1.Лок.смета.и.Акт'!J530</f>
        <v>9.11</v>
      </c>
      <c r="BD208" t="s">
        <v>6</v>
      </c>
      <c r="BE208" t="s">
        <v>6</v>
      </c>
      <c r="BF208" t="s">
        <v>6</v>
      </c>
      <c r="BG208" t="s">
        <v>6</v>
      </c>
      <c r="BH208">
        <v>0</v>
      </c>
      <c r="BI208">
        <v>1</v>
      </c>
      <c r="BJ208" t="s">
        <v>24</v>
      </c>
      <c r="BM208">
        <v>20001</v>
      </c>
      <c r="BN208">
        <v>0</v>
      </c>
      <c r="BO208" t="s">
        <v>6</v>
      </c>
      <c r="BP208">
        <v>0</v>
      </c>
      <c r="BQ208">
        <v>22</v>
      </c>
      <c r="BR208">
        <v>0</v>
      </c>
      <c r="BS208">
        <f>'1.Лок.смета.и.Акт'!J529</f>
        <v>33.39</v>
      </c>
      <c r="BT208">
        <v>1</v>
      </c>
      <c r="BU208">
        <v>1</v>
      </c>
      <c r="BV208">
        <v>1</v>
      </c>
      <c r="BW208">
        <v>1</v>
      </c>
      <c r="BX208">
        <v>1</v>
      </c>
      <c r="BY208" t="s">
        <v>6</v>
      </c>
      <c r="BZ208">
        <v>121</v>
      </c>
      <c r="CA208">
        <v>72</v>
      </c>
      <c r="CB208" t="s">
        <v>6</v>
      </c>
      <c r="CE208">
        <v>0</v>
      </c>
      <c r="CF208">
        <v>0</v>
      </c>
      <c r="CG208">
        <v>0</v>
      </c>
      <c r="CM208">
        <v>0</v>
      </c>
      <c r="CN208" t="s">
        <v>25</v>
      </c>
      <c r="CO208">
        <v>0</v>
      </c>
      <c r="CP208">
        <f t="shared" ref="CP208:CP222" si="150">(P208+Q208+S208)</f>
        <v>46960.899999999994</v>
      </c>
      <c r="CQ208">
        <f>AC208*BC208</f>
        <v>18.493299999999998</v>
      </c>
      <c r="CR208">
        <f>AD208*BB208</f>
        <v>92.156999999999996</v>
      </c>
      <c r="CS208">
        <f t="shared" ref="CS208:CS222" si="151">AE208*BS208</f>
        <v>21.035700000000002</v>
      </c>
      <c r="CT208">
        <f t="shared" ref="CT208:CT222" si="152">AF208*BA208</f>
        <v>1231.0892999999999</v>
      </c>
      <c r="CU208">
        <f t="shared" ref="CU208:CU222" si="153">AG208</f>
        <v>0</v>
      </c>
      <c r="CV208">
        <f t="shared" ref="CV208:CV222" si="154">AH208</f>
        <v>3.8325</v>
      </c>
      <c r="CW208">
        <f t="shared" ref="CW208:CW222" si="155">AI208</f>
        <v>5.2500000000000005E-2</v>
      </c>
      <c r="CX208">
        <f t="shared" ref="CX208:CX222" si="156">AJ208</f>
        <v>0</v>
      </c>
      <c r="CY208">
        <f t="shared" ref="CY208:CY222" si="157">(((S208+R208)*AT208)/100)</f>
        <v>53027.499799999998</v>
      </c>
      <c r="CZ208">
        <f t="shared" ref="CZ208:CZ222" si="158">(((S208+R208)*AU208)/100)</f>
        <v>31553.553599999999</v>
      </c>
      <c r="DB208">
        <v>11</v>
      </c>
      <c r="DC208" t="s">
        <v>6</v>
      </c>
      <c r="DD208" t="s">
        <v>6</v>
      </c>
      <c r="DE208" t="s">
        <v>26</v>
      </c>
      <c r="DF208" t="s">
        <v>26</v>
      </c>
      <c r="DG208" t="s">
        <v>26</v>
      </c>
      <c r="DH208" t="s">
        <v>6</v>
      </c>
      <c r="DI208" t="s">
        <v>26</v>
      </c>
      <c r="DJ208" t="s">
        <v>26</v>
      </c>
      <c r="DK208" t="s">
        <v>6</v>
      </c>
      <c r="DL208" t="s">
        <v>6</v>
      </c>
      <c r="DM208" t="s">
        <v>6</v>
      </c>
      <c r="DN208">
        <v>0</v>
      </c>
      <c r="DO208">
        <v>0</v>
      </c>
      <c r="DP208">
        <v>1</v>
      </c>
      <c r="DQ208">
        <v>1</v>
      </c>
      <c r="DU208">
        <v>1013</v>
      </c>
      <c r="DV208" t="s">
        <v>23</v>
      </c>
      <c r="DW208" t="str">
        <f>'1.Лок.смета.и.Акт'!D526</f>
        <v>ШТ</v>
      </c>
      <c r="DX208">
        <v>1</v>
      </c>
      <c r="DZ208" t="s">
        <v>6</v>
      </c>
      <c r="EA208" t="s">
        <v>6</v>
      </c>
      <c r="EB208" t="s">
        <v>6</v>
      </c>
      <c r="EC208" t="s">
        <v>6</v>
      </c>
      <c r="EE208">
        <v>61529847</v>
      </c>
      <c r="EF208">
        <v>22</v>
      </c>
      <c r="EG208" t="s">
        <v>27</v>
      </c>
      <c r="EH208">
        <v>16</v>
      </c>
      <c r="EI208" t="s">
        <v>28</v>
      </c>
      <c r="EJ208">
        <v>1</v>
      </c>
      <c r="EK208">
        <v>20001</v>
      </c>
      <c r="EL208" t="s">
        <v>29</v>
      </c>
      <c r="EM208" t="s">
        <v>30</v>
      </c>
      <c r="EO208" t="s">
        <v>31</v>
      </c>
      <c r="EQ208">
        <v>0</v>
      </c>
      <c r="ER208">
        <f>ES208+ET208+EV208</f>
        <v>43.76</v>
      </c>
      <c r="ES208" s="68">
        <f>'1.Лок.смета.и.Акт'!F530</f>
        <v>2.0299999999999998</v>
      </c>
      <c r="ET208" s="68">
        <f>'1.Лок.смета.и.Акт'!F528</f>
        <v>6.62</v>
      </c>
      <c r="EU208" s="68">
        <f>'1.Лок.смета.и.Акт'!F529</f>
        <v>0.6</v>
      </c>
      <c r="EV208" s="68">
        <f>'1.Лок.смета.и.Акт'!F527</f>
        <v>35.11</v>
      </c>
      <c r="EW208">
        <f>'1.Лок.смета.и.Акт'!E533</f>
        <v>3.65</v>
      </c>
      <c r="EX208">
        <v>0.05</v>
      </c>
      <c r="EY208">
        <v>0</v>
      </c>
      <c r="FQ208">
        <v>0</v>
      </c>
      <c r="FR208">
        <f t="shared" ref="FR208:FR222" si="159">ROUND(IF(BI208=3,GM208,0),2)</f>
        <v>0</v>
      </c>
      <c r="FS208">
        <v>0</v>
      </c>
      <c r="FX208">
        <v>121</v>
      </c>
      <c r="FY208">
        <v>72</v>
      </c>
      <c r="GA208" t="s">
        <v>6</v>
      </c>
      <c r="GD208">
        <v>1</v>
      </c>
      <c r="GF208">
        <v>-2090890730</v>
      </c>
      <c r="GG208">
        <v>2</v>
      </c>
      <c r="GH208">
        <v>1</v>
      </c>
      <c r="GI208">
        <v>4</v>
      </c>
      <c r="GJ208">
        <v>0</v>
      </c>
      <c r="GK208">
        <v>0</v>
      </c>
      <c r="GL208">
        <f t="shared" ref="GL208:GL222" si="160">ROUND(IF(AND(BH208=3,BI208=3,FS208&lt;&gt;0),P208,0),2)</f>
        <v>0</v>
      </c>
      <c r="GM208">
        <f t="shared" ref="GM208:GM222" si="161">ROUND(O208+X208+Y208,2)+GX208</f>
        <v>131541.95000000001</v>
      </c>
      <c r="GN208">
        <f t="shared" ref="GN208:GN222" si="162">IF(OR(BI208=0,BI208=1),GM208-GX208,0)</f>
        <v>131541.95000000001</v>
      </c>
      <c r="GO208">
        <f t="shared" ref="GO208:GO222" si="163">IF(BI208=2,GM208-GX208,0)</f>
        <v>0</v>
      </c>
      <c r="GP208">
        <f t="shared" ref="GP208:GP222" si="164">IF(BI208=4,GM208-GX208,0)</f>
        <v>0</v>
      </c>
      <c r="GR208">
        <v>0</v>
      </c>
      <c r="GS208">
        <v>3</v>
      </c>
      <c r="GT208">
        <v>0</v>
      </c>
      <c r="GU208" t="s">
        <v>6</v>
      </c>
      <c r="GV208">
        <f t="shared" ref="GV208:GV222" si="165">ROUND((GT208),2)</f>
        <v>0</v>
      </c>
      <c r="GW208">
        <v>1</v>
      </c>
      <c r="GX208">
        <f t="shared" ref="GX208:GX222" si="166">ROUND(HC208*I208,2)</f>
        <v>0</v>
      </c>
      <c r="HA208">
        <v>0</v>
      </c>
      <c r="HB208">
        <v>0</v>
      </c>
      <c r="HC208">
        <f t="shared" ref="HC208:HC222" si="167">GV208*GW208</f>
        <v>0</v>
      </c>
      <c r="HE208" t="s">
        <v>6</v>
      </c>
      <c r="HF208" t="s">
        <v>6</v>
      </c>
      <c r="HM208" t="s">
        <v>6</v>
      </c>
      <c r="HN208" t="s">
        <v>32</v>
      </c>
      <c r="HO208" t="s">
        <v>33</v>
      </c>
      <c r="HP208" t="s">
        <v>28</v>
      </c>
      <c r="HQ208" t="s">
        <v>28</v>
      </c>
      <c r="IF208">
        <v>-1</v>
      </c>
      <c r="IK208">
        <v>0</v>
      </c>
    </row>
    <row r="209" spans="1:245" x14ac:dyDescent="0.2">
      <c r="A209">
        <v>18</v>
      </c>
      <c r="B209">
        <v>1</v>
      </c>
      <c r="C209">
        <v>146</v>
      </c>
      <c r="E209" t="s">
        <v>184</v>
      </c>
      <c r="F209" t="str">
        <f>'1.Лок.смета.и.Акт'!B534</f>
        <v>Прайс</v>
      </c>
      <c r="G209" t="s">
        <v>36</v>
      </c>
      <c r="H209" t="s">
        <v>37</v>
      </c>
      <c r="I209" t="e">
        <f>I208*J209</f>
        <v>#REF!</v>
      </c>
      <c r="J209" s="174" t="e">
        <f>#REF!</f>
        <v>#REF!</v>
      </c>
      <c r="K209">
        <v>1</v>
      </c>
      <c r="O209" t="e">
        <f t="shared" si="135"/>
        <v>#REF!</v>
      </c>
      <c r="P209" t="e">
        <f t="shared" si="136"/>
        <v>#REF!</v>
      </c>
      <c r="Q209" t="e">
        <f t="shared" si="137"/>
        <v>#REF!</v>
      </c>
      <c r="R209" t="e">
        <f t="shared" si="138"/>
        <v>#REF!</v>
      </c>
      <c r="S209" t="e">
        <f t="shared" si="139"/>
        <v>#REF!</v>
      </c>
      <c r="T209" t="e">
        <f t="shared" si="140"/>
        <v>#REF!</v>
      </c>
      <c r="U209" t="e">
        <f t="shared" si="141"/>
        <v>#REF!</v>
      </c>
      <c r="V209" t="e">
        <f t="shared" si="142"/>
        <v>#REF!</v>
      </c>
      <c r="W209" t="e">
        <f t="shared" si="143"/>
        <v>#REF!</v>
      </c>
      <c r="X209" t="e">
        <f t="shared" si="144"/>
        <v>#REF!</v>
      </c>
      <c r="Y209" t="e">
        <f t="shared" si="145"/>
        <v>#REF!</v>
      </c>
      <c r="AA209">
        <v>74674256</v>
      </c>
      <c r="AB209">
        <f t="shared" si="146"/>
        <v>3477.9</v>
      </c>
      <c r="AC209">
        <f t="shared" si="147"/>
        <v>3477.9</v>
      </c>
      <c r="AD209">
        <f>ROUND((((ET209)-(EU209))+AE209),2)</f>
        <v>0</v>
      </c>
      <c r="AE209">
        <f>ROUND((EU209),2)</f>
        <v>0</v>
      </c>
      <c r="AF209">
        <f>ROUND((EV209),2)</f>
        <v>0</v>
      </c>
      <c r="AG209">
        <f t="shared" si="148"/>
        <v>0</v>
      </c>
      <c r="AH209">
        <f>(EW209)</f>
        <v>0</v>
      </c>
      <c r="AI209">
        <f>(EX209)</f>
        <v>0</v>
      </c>
      <c r="AJ209">
        <f t="shared" si="149"/>
        <v>0</v>
      </c>
      <c r="AK209">
        <v>3477.8999999999996</v>
      </c>
      <c r="AL209" s="68">
        <f>'1.Лок.смета.и.Акт'!F534</f>
        <v>3477.8999999999996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1</v>
      </c>
      <c r="AW209">
        <v>1</v>
      </c>
      <c r="AZ209">
        <v>1</v>
      </c>
      <c r="BA209">
        <v>1</v>
      </c>
      <c r="BB209">
        <v>1</v>
      </c>
      <c r="BC209">
        <f>'1.Лок.смета.и.Акт'!J534</f>
        <v>6.13</v>
      </c>
      <c r="BD209" t="s">
        <v>6</v>
      </c>
      <c r="BE209" t="s">
        <v>6</v>
      </c>
      <c r="BF209" t="s">
        <v>6</v>
      </c>
      <c r="BG209" t="s">
        <v>6</v>
      </c>
      <c r="BH209">
        <v>3</v>
      </c>
      <c r="BI209">
        <v>3</v>
      </c>
      <c r="BJ209" t="s">
        <v>38</v>
      </c>
      <c r="BM209">
        <v>600001</v>
      </c>
      <c r="BN209">
        <v>0</v>
      </c>
      <c r="BO209" t="s">
        <v>6</v>
      </c>
      <c r="BP209">
        <v>0</v>
      </c>
      <c r="BQ209">
        <v>5</v>
      </c>
      <c r="BR209">
        <v>0</v>
      </c>
      <c r="BS209">
        <v>1</v>
      </c>
      <c r="BT209">
        <v>1</v>
      </c>
      <c r="BU209">
        <v>1</v>
      </c>
      <c r="BV209">
        <v>1</v>
      </c>
      <c r="BW209">
        <v>1</v>
      </c>
      <c r="BX209">
        <v>1</v>
      </c>
      <c r="BY209" t="s">
        <v>6</v>
      </c>
      <c r="BZ209">
        <v>0</v>
      </c>
      <c r="CA209">
        <v>0</v>
      </c>
      <c r="CB209" t="s">
        <v>6</v>
      </c>
      <c r="CE209">
        <v>0</v>
      </c>
      <c r="CF209">
        <v>0</v>
      </c>
      <c r="CG209">
        <v>0</v>
      </c>
      <c r="CM209">
        <v>0</v>
      </c>
      <c r="CN209" t="s">
        <v>6</v>
      </c>
      <c r="CO209">
        <v>0</v>
      </c>
      <c r="CP209" t="e">
        <f t="shared" si="150"/>
        <v>#REF!</v>
      </c>
      <c r="CQ209">
        <f>AC209</f>
        <v>3477.9</v>
      </c>
      <c r="CR209">
        <f>AD209</f>
        <v>0</v>
      </c>
      <c r="CS209">
        <f t="shared" si="151"/>
        <v>0</v>
      </c>
      <c r="CT209">
        <f t="shared" si="152"/>
        <v>0</v>
      </c>
      <c r="CU209">
        <f t="shared" si="153"/>
        <v>0</v>
      </c>
      <c r="CV209">
        <f t="shared" si="154"/>
        <v>0</v>
      </c>
      <c r="CW209">
        <f t="shared" si="155"/>
        <v>0</v>
      </c>
      <c r="CX209">
        <f t="shared" si="156"/>
        <v>0</v>
      </c>
      <c r="CY209" t="e">
        <f t="shared" si="157"/>
        <v>#REF!</v>
      </c>
      <c r="CZ209" t="e">
        <f t="shared" si="158"/>
        <v>#REF!</v>
      </c>
      <c r="DC209" t="s">
        <v>6</v>
      </c>
      <c r="DD209" t="s">
        <v>6</v>
      </c>
      <c r="DE209" t="s">
        <v>6</v>
      </c>
      <c r="DF209" t="s">
        <v>6</v>
      </c>
      <c r="DG209" t="s">
        <v>6</v>
      </c>
      <c r="DH209" t="s">
        <v>6</v>
      </c>
      <c r="DI209" t="s">
        <v>6</v>
      </c>
      <c r="DJ209" t="s">
        <v>6</v>
      </c>
      <c r="DK209" t="s">
        <v>6</v>
      </c>
      <c r="DL209" t="s">
        <v>6</v>
      </c>
      <c r="DM209" t="s">
        <v>6</v>
      </c>
      <c r="DN209">
        <v>0</v>
      </c>
      <c r="DO209">
        <v>0</v>
      </c>
      <c r="DP209">
        <v>1</v>
      </c>
      <c r="DQ209">
        <v>1</v>
      </c>
      <c r="DU209">
        <v>1013</v>
      </c>
      <c r="DV209" t="s">
        <v>37</v>
      </c>
      <c r="DW209" t="str">
        <f>'1.Лок.смета.и.Акт'!D534</f>
        <v>КОМПЛ</v>
      </c>
      <c r="DX209">
        <v>1</v>
      </c>
      <c r="DZ209" t="s">
        <v>6</v>
      </c>
      <c r="EA209" t="s">
        <v>6</v>
      </c>
      <c r="EB209" t="s">
        <v>6</v>
      </c>
      <c r="EC209" t="s">
        <v>6</v>
      </c>
      <c r="EE209">
        <v>61530071</v>
      </c>
      <c r="EF209">
        <v>5</v>
      </c>
      <c r="EG209" t="s">
        <v>39</v>
      </c>
      <c r="EH209">
        <v>0</v>
      </c>
      <c r="EI209" t="s">
        <v>6</v>
      </c>
      <c r="EJ209">
        <v>3</v>
      </c>
      <c r="EK209">
        <v>600001</v>
      </c>
      <c r="EL209" t="s">
        <v>40</v>
      </c>
      <c r="EM209" t="s">
        <v>41</v>
      </c>
      <c r="EO209" t="s">
        <v>6</v>
      </c>
      <c r="EQ209">
        <v>0</v>
      </c>
      <c r="ER209">
        <v>3333.33</v>
      </c>
      <c r="ES209" s="68">
        <f>'1.Лок.смета.и.Акт'!F534</f>
        <v>3477.8999999999996</v>
      </c>
      <c r="ET209">
        <v>0</v>
      </c>
      <c r="EU209">
        <v>0</v>
      </c>
      <c r="EV209">
        <v>0</v>
      </c>
      <c r="EW209">
        <v>0</v>
      </c>
      <c r="EX209">
        <v>0</v>
      </c>
      <c r="EZ209">
        <v>5</v>
      </c>
      <c r="FC209">
        <v>0</v>
      </c>
      <c r="FD209">
        <v>18</v>
      </c>
      <c r="FF209">
        <v>3333.33</v>
      </c>
      <c r="FQ209">
        <v>0</v>
      </c>
      <c r="FR209" t="e">
        <f t="shared" si="159"/>
        <v>#REF!</v>
      </c>
      <c r="FS209">
        <v>0</v>
      </c>
      <c r="FX209">
        <v>0</v>
      </c>
      <c r="FY209">
        <v>0</v>
      </c>
      <c r="GA209" t="s">
        <v>42</v>
      </c>
      <c r="GD209">
        <v>1</v>
      </c>
      <c r="GF209">
        <v>727840647</v>
      </c>
      <c r="GG209">
        <v>2</v>
      </c>
      <c r="GH209">
        <v>3</v>
      </c>
      <c r="GI209">
        <v>4</v>
      </c>
      <c r="GJ209">
        <v>0</v>
      </c>
      <c r="GK209">
        <v>0</v>
      </c>
      <c r="GL209">
        <f t="shared" si="160"/>
        <v>0</v>
      </c>
      <c r="GM209" t="e">
        <f t="shared" si="161"/>
        <v>#REF!</v>
      </c>
      <c r="GN209">
        <f t="shared" si="162"/>
        <v>0</v>
      </c>
      <c r="GO209">
        <f t="shared" si="163"/>
        <v>0</v>
      </c>
      <c r="GP209">
        <f t="shared" si="164"/>
        <v>0</v>
      </c>
      <c r="GR209">
        <v>1</v>
      </c>
      <c r="GS209">
        <v>1</v>
      </c>
      <c r="GT209">
        <v>0</v>
      </c>
      <c r="GU209" t="s">
        <v>6</v>
      </c>
      <c r="GV209">
        <f t="shared" si="165"/>
        <v>0</v>
      </c>
      <c r="GW209">
        <v>1</v>
      </c>
      <c r="GX209" t="e">
        <f t="shared" si="166"/>
        <v>#REF!</v>
      </c>
      <c r="HA209">
        <v>0</v>
      </c>
      <c r="HB209">
        <v>0</v>
      </c>
      <c r="HC209">
        <f t="shared" si="167"/>
        <v>0</v>
      </c>
      <c r="HE209" t="s">
        <v>43</v>
      </c>
      <c r="HF209" t="s">
        <v>44</v>
      </c>
      <c r="HH209" t="e">
        <f>ROUND(AC209*I209,2)</f>
        <v>#REF!</v>
      </c>
      <c r="HM209" t="s">
        <v>6</v>
      </c>
      <c r="HN209" t="s">
        <v>6</v>
      </c>
      <c r="HO209" t="s">
        <v>6</v>
      </c>
      <c r="HP209" t="s">
        <v>6</v>
      </c>
      <c r="HQ209" t="s">
        <v>6</v>
      </c>
      <c r="IF209">
        <v>-1</v>
      </c>
      <c r="IK209">
        <v>0</v>
      </c>
    </row>
    <row r="210" spans="1:245" x14ac:dyDescent="0.2">
      <c r="A210">
        <v>17</v>
      </c>
      <c r="B210">
        <v>1</v>
      </c>
      <c r="C210">
        <f>ROW(SmtRes!A154)</f>
        <v>154</v>
      </c>
      <c r="D210">
        <f>ROW(EtalonRes!A160)</f>
        <v>160</v>
      </c>
      <c r="E210" t="s">
        <v>185</v>
      </c>
      <c r="F210" t="s">
        <v>21</v>
      </c>
      <c r="G210" t="s">
        <v>22</v>
      </c>
      <c r="H210" t="s">
        <v>23</v>
      </c>
      <c r="I210">
        <f>'1.Лок.смета.и.Акт'!E539</f>
        <v>25</v>
      </c>
      <c r="J210">
        <v>0</v>
      </c>
      <c r="K210">
        <v>25</v>
      </c>
      <c r="O210">
        <f t="shared" si="135"/>
        <v>33543.49</v>
      </c>
      <c r="P210">
        <f t="shared" si="136"/>
        <v>462.33</v>
      </c>
      <c r="Q210">
        <f t="shared" si="137"/>
        <v>2303.9299999999998</v>
      </c>
      <c r="R210">
        <f t="shared" si="138"/>
        <v>525.89</v>
      </c>
      <c r="S210">
        <f t="shared" si="139"/>
        <v>30777.23</v>
      </c>
      <c r="T210">
        <f t="shared" si="140"/>
        <v>0</v>
      </c>
      <c r="U210">
        <f t="shared" si="141"/>
        <v>95.8125</v>
      </c>
      <c r="V210">
        <f t="shared" si="142"/>
        <v>1.3125</v>
      </c>
      <c r="W210">
        <f t="shared" si="143"/>
        <v>0</v>
      </c>
      <c r="X210">
        <f t="shared" si="144"/>
        <v>37876.78</v>
      </c>
      <c r="Y210">
        <f t="shared" si="145"/>
        <v>22538.25</v>
      </c>
      <c r="AA210">
        <v>74674256</v>
      </c>
      <c r="AB210">
        <f t="shared" si="146"/>
        <v>45.85</v>
      </c>
      <c r="AC210">
        <f t="shared" si="147"/>
        <v>2.0299999999999998</v>
      </c>
      <c r="AD210">
        <f>ROUND(((((ET210*ROUND(1.05,7)))-((EU210*ROUND(1.05,7))))+AE210),2)</f>
        <v>6.95</v>
      </c>
      <c r="AE210">
        <f>ROUND(((EU210*ROUND(1.05,7))),2)</f>
        <v>0.63</v>
      </c>
      <c r="AF210">
        <f>ROUND(((EV210*ROUND(1.05,7))),2)</f>
        <v>36.869999999999997</v>
      </c>
      <c r="AG210">
        <f t="shared" si="148"/>
        <v>0</v>
      </c>
      <c r="AH210">
        <f>((EW210*ROUND(1.05,7)))</f>
        <v>3.8325</v>
      </c>
      <c r="AI210">
        <f>((EX210*ROUND(1.05,7)))</f>
        <v>5.2500000000000005E-2</v>
      </c>
      <c r="AJ210">
        <f t="shared" si="149"/>
        <v>0</v>
      </c>
      <c r="AK210">
        <f>AL210+AM210+AO210</f>
        <v>43.76</v>
      </c>
      <c r="AL210" s="68">
        <f>'1.Лок.смета.и.Акт'!F543</f>
        <v>2.0299999999999998</v>
      </c>
      <c r="AM210" s="68">
        <f>'1.Лок.смета.и.Акт'!F541</f>
        <v>6.62</v>
      </c>
      <c r="AN210" s="68">
        <f>'1.Лок.смета.и.Акт'!F542</f>
        <v>0.6</v>
      </c>
      <c r="AO210" s="68">
        <f>'1.Лок.смета.и.Акт'!F540</f>
        <v>35.11</v>
      </c>
      <c r="AP210">
        <v>0</v>
      </c>
      <c r="AQ210">
        <f>'1.Лок.смета.и.Акт'!E546</f>
        <v>3.65</v>
      </c>
      <c r="AR210">
        <v>0.05</v>
      </c>
      <c r="AS210">
        <v>0</v>
      </c>
      <c r="AT210">
        <v>121</v>
      </c>
      <c r="AU210">
        <v>72</v>
      </c>
      <c r="AV210">
        <v>1</v>
      </c>
      <c r="AW210">
        <v>1</v>
      </c>
      <c r="AZ210">
        <v>1</v>
      </c>
      <c r="BA210">
        <f>'1.Лок.смета.и.Акт'!J540</f>
        <v>33.39</v>
      </c>
      <c r="BB210">
        <f>'1.Лок.смета.и.Акт'!J541</f>
        <v>13.26</v>
      </c>
      <c r="BC210">
        <f>'1.Лок.смета.и.Акт'!J543</f>
        <v>9.11</v>
      </c>
      <c r="BD210" t="s">
        <v>6</v>
      </c>
      <c r="BE210" t="s">
        <v>6</v>
      </c>
      <c r="BF210" t="s">
        <v>6</v>
      </c>
      <c r="BG210" t="s">
        <v>6</v>
      </c>
      <c r="BH210">
        <v>0</v>
      </c>
      <c r="BI210">
        <v>1</v>
      </c>
      <c r="BJ210" t="s">
        <v>24</v>
      </c>
      <c r="BM210">
        <v>20001</v>
      </c>
      <c r="BN210">
        <v>0</v>
      </c>
      <c r="BO210" t="s">
        <v>6</v>
      </c>
      <c r="BP210">
        <v>0</v>
      </c>
      <c r="BQ210">
        <v>22</v>
      </c>
      <c r="BR210">
        <v>0</v>
      </c>
      <c r="BS210">
        <f>'1.Лок.смета.и.Акт'!J542</f>
        <v>33.39</v>
      </c>
      <c r="BT210">
        <v>1</v>
      </c>
      <c r="BU210">
        <v>1</v>
      </c>
      <c r="BV210">
        <v>1</v>
      </c>
      <c r="BW210">
        <v>1</v>
      </c>
      <c r="BX210">
        <v>1</v>
      </c>
      <c r="BY210" t="s">
        <v>6</v>
      </c>
      <c r="BZ210">
        <v>121</v>
      </c>
      <c r="CA210">
        <v>72</v>
      </c>
      <c r="CB210" t="s">
        <v>6</v>
      </c>
      <c r="CE210">
        <v>0</v>
      </c>
      <c r="CF210">
        <v>0</v>
      </c>
      <c r="CG210">
        <v>0</v>
      </c>
      <c r="CM210">
        <v>0</v>
      </c>
      <c r="CN210" t="s">
        <v>25</v>
      </c>
      <c r="CO210">
        <v>0</v>
      </c>
      <c r="CP210">
        <f t="shared" si="150"/>
        <v>33543.49</v>
      </c>
      <c r="CQ210">
        <f>AC210*BC210</f>
        <v>18.493299999999998</v>
      </c>
      <c r="CR210">
        <f>AD210*BB210</f>
        <v>92.156999999999996</v>
      </c>
      <c r="CS210">
        <f t="shared" si="151"/>
        <v>21.035700000000002</v>
      </c>
      <c r="CT210">
        <f t="shared" si="152"/>
        <v>1231.0892999999999</v>
      </c>
      <c r="CU210">
        <f t="shared" si="153"/>
        <v>0</v>
      </c>
      <c r="CV210">
        <f t="shared" si="154"/>
        <v>3.8325</v>
      </c>
      <c r="CW210">
        <f t="shared" si="155"/>
        <v>5.2500000000000005E-2</v>
      </c>
      <c r="CX210">
        <f t="shared" si="156"/>
        <v>0</v>
      </c>
      <c r="CY210">
        <f t="shared" si="157"/>
        <v>37876.775200000004</v>
      </c>
      <c r="CZ210">
        <f t="shared" si="158"/>
        <v>22538.2464</v>
      </c>
      <c r="DB210">
        <v>12</v>
      </c>
      <c r="DC210" t="s">
        <v>6</v>
      </c>
      <c r="DD210" t="s">
        <v>6</v>
      </c>
      <c r="DE210" t="s">
        <v>26</v>
      </c>
      <c r="DF210" t="s">
        <v>26</v>
      </c>
      <c r="DG210" t="s">
        <v>26</v>
      </c>
      <c r="DH210" t="s">
        <v>6</v>
      </c>
      <c r="DI210" t="s">
        <v>26</v>
      </c>
      <c r="DJ210" t="s">
        <v>26</v>
      </c>
      <c r="DK210" t="s">
        <v>6</v>
      </c>
      <c r="DL210" t="s">
        <v>6</v>
      </c>
      <c r="DM210" t="s">
        <v>6</v>
      </c>
      <c r="DN210">
        <v>0</v>
      </c>
      <c r="DO210">
        <v>0</v>
      </c>
      <c r="DP210">
        <v>1</v>
      </c>
      <c r="DQ210">
        <v>1</v>
      </c>
      <c r="DU210">
        <v>1013</v>
      </c>
      <c r="DV210" t="s">
        <v>23</v>
      </c>
      <c r="DW210" t="str">
        <f>'1.Лок.смета.и.Акт'!D539</f>
        <v>ШТ</v>
      </c>
      <c r="DX210">
        <v>1</v>
      </c>
      <c r="DZ210" t="s">
        <v>6</v>
      </c>
      <c r="EA210" t="s">
        <v>6</v>
      </c>
      <c r="EB210" t="s">
        <v>6</v>
      </c>
      <c r="EC210" t="s">
        <v>6</v>
      </c>
      <c r="EE210">
        <v>61529847</v>
      </c>
      <c r="EF210">
        <v>22</v>
      </c>
      <c r="EG210" t="s">
        <v>27</v>
      </c>
      <c r="EH210">
        <v>16</v>
      </c>
      <c r="EI210" t="s">
        <v>28</v>
      </c>
      <c r="EJ210">
        <v>1</v>
      </c>
      <c r="EK210">
        <v>20001</v>
      </c>
      <c r="EL210" t="s">
        <v>29</v>
      </c>
      <c r="EM210" t="s">
        <v>30</v>
      </c>
      <c r="EO210" t="s">
        <v>31</v>
      </c>
      <c r="EQ210">
        <v>0</v>
      </c>
      <c r="ER210">
        <f>ES210+ET210+EV210</f>
        <v>43.76</v>
      </c>
      <c r="ES210" s="68">
        <f>'1.Лок.смета.и.Акт'!F543</f>
        <v>2.0299999999999998</v>
      </c>
      <c r="ET210" s="68">
        <f>'1.Лок.смета.и.Акт'!F541</f>
        <v>6.62</v>
      </c>
      <c r="EU210" s="68">
        <f>'1.Лок.смета.и.Акт'!F542</f>
        <v>0.6</v>
      </c>
      <c r="EV210" s="68">
        <f>'1.Лок.смета.и.Акт'!F540</f>
        <v>35.11</v>
      </c>
      <c r="EW210">
        <f>'1.Лок.смета.и.Акт'!E546</f>
        <v>3.65</v>
      </c>
      <c r="EX210">
        <v>0.05</v>
      </c>
      <c r="EY210">
        <v>0</v>
      </c>
      <c r="FQ210">
        <v>0</v>
      </c>
      <c r="FR210">
        <f t="shared" si="159"/>
        <v>0</v>
      </c>
      <c r="FS210">
        <v>0</v>
      </c>
      <c r="FX210">
        <v>121</v>
      </c>
      <c r="FY210">
        <v>72</v>
      </c>
      <c r="GA210" t="s">
        <v>6</v>
      </c>
      <c r="GD210">
        <v>1</v>
      </c>
      <c r="GF210">
        <v>-2090890730</v>
      </c>
      <c r="GG210">
        <v>2</v>
      </c>
      <c r="GH210">
        <v>1</v>
      </c>
      <c r="GI210">
        <v>4</v>
      </c>
      <c r="GJ210">
        <v>0</v>
      </c>
      <c r="GK210">
        <v>0</v>
      </c>
      <c r="GL210">
        <f t="shared" si="160"/>
        <v>0</v>
      </c>
      <c r="GM210">
        <f t="shared" si="161"/>
        <v>93958.52</v>
      </c>
      <c r="GN210">
        <f t="shared" si="162"/>
        <v>93958.52</v>
      </c>
      <c r="GO210">
        <f t="shared" si="163"/>
        <v>0</v>
      </c>
      <c r="GP210">
        <f t="shared" si="164"/>
        <v>0</v>
      </c>
      <c r="GR210">
        <v>0</v>
      </c>
      <c r="GS210">
        <v>3</v>
      </c>
      <c r="GT210">
        <v>0</v>
      </c>
      <c r="GU210" t="s">
        <v>6</v>
      </c>
      <c r="GV210">
        <f t="shared" si="165"/>
        <v>0</v>
      </c>
      <c r="GW210">
        <v>1</v>
      </c>
      <c r="GX210">
        <f t="shared" si="166"/>
        <v>0</v>
      </c>
      <c r="HA210">
        <v>0</v>
      </c>
      <c r="HB210">
        <v>0</v>
      </c>
      <c r="HC210">
        <f t="shared" si="167"/>
        <v>0</v>
      </c>
      <c r="HE210" t="s">
        <v>6</v>
      </c>
      <c r="HF210" t="s">
        <v>6</v>
      </c>
      <c r="HM210" t="s">
        <v>6</v>
      </c>
      <c r="HN210" t="s">
        <v>32</v>
      </c>
      <c r="HO210" t="s">
        <v>33</v>
      </c>
      <c r="HP210" t="s">
        <v>28</v>
      </c>
      <c r="HQ210" t="s">
        <v>28</v>
      </c>
      <c r="IF210">
        <v>-1</v>
      </c>
      <c r="IK210">
        <v>0</v>
      </c>
    </row>
    <row r="211" spans="1:245" x14ac:dyDescent="0.2">
      <c r="A211">
        <v>18</v>
      </c>
      <c r="B211">
        <v>1</v>
      </c>
      <c r="C211">
        <v>154</v>
      </c>
      <c r="E211" t="s">
        <v>186</v>
      </c>
      <c r="F211" t="str">
        <f>'1.Лок.смета.и.Акт'!B547</f>
        <v>Прайс</v>
      </c>
      <c r="G211" t="s">
        <v>47</v>
      </c>
      <c r="H211" t="s">
        <v>37</v>
      </c>
      <c r="I211" t="e">
        <f>I210*J211</f>
        <v>#REF!</v>
      </c>
      <c r="J211" s="174" t="e">
        <f>#REF!</f>
        <v>#REF!</v>
      </c>
      <c r="K211">
        <v>1</v>
      </c>
      <c r="O211" t="e">
        <f t="shared" si="135"/>
        <v>#REF!</v>
      </c>
      <c r="P211" t="e">
        <f t="shared" si="136"/>
        <v>#REF!</v>
      </c>
      <c r="Q211" t="e">
        <f t="shared" si="137"/>
        <v>#REF!</v>
      </c>
      <c r="R211" t="e">
        <f t="shared" si="138"/>
        <v>#REF!</v>
      </c>
      <c r="S211" t="e">
        <f t="shared" si="139"/>
        <v>#REF!</v>
      </c>
      <c r="T211" t="e">
        <f t="shared" si="140"/>
        <v>#REF!</v>
      </c>
      <c r="U211" t="e">
        <f t="shared" si="141"/>
        <v>#REF!</v>
      </c>
      <c r="V211" t="e">
        <f t="shared" si="142"/>
        <v>#REF!</v>
      </c>
      <c r="W211" t="e">
        <f t="shared" si="143"/>
        <v>#REF!</v>
      </c>
      <c r="X211" t="e">
        <f t="shared" si="144"/>
        <v>#REF!</v>
      </c>
      <c r="Y211" t="e">
        <f t="shared" si="145"/>
        <v>#REF!</v>
      </c>
      <c r="AA211">
        <v>74674256</v>
      </c>
      <c r="AB211">
        <f t="shared" si="146"/>
        <v>4347.3900000000003</v>
      </c>
      <c r="AC211">
        <f t="shared" si="147"/>
        <v>4347.3900000000003</v>
      </c>
      <c r="AD211">
        <f>ROUND((((ET211)-(EU211))+AE211),2)</f>
        <v>0</v>
      </c>
      <c r="AE211">
        <f>ROUND((EU211),2)</f>
        <v>0</v>
      </c>
      <c r="AF211">
        <f>ROUND((EV211),2)</f>
        <v>0</v>
      </c>
      <c r="AG211">
        <f t="shared" si="148"/>
        <v>0</v>
      </c>
      <c r="AH211">
        <f>(EW211)</f>
        <v>0</v>
      </c>
      <c r="AI211">
        <f>(EX211)</f>
        <v>0</v>
      </c>
      <c r="AJ211">
        <f t="shared" si="149"/>
        <v>0</v>
      </c>
      <c r="AK211">
        <v>4347.3900000000003</v>
      </c>
      <c r="AL211" s="68">
        <f>'1.Лок.смета.и.Акт'!F547</f>
        <v>4347.3900000000003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1</v>
      </c>
      <c r="AW211">
        <v>1</v>
      </c>
      <c r="AZ211">
        <v>1</v>
      </c>
      <c r="BA211">
        <v>1</v>
      </c>
      <c r="BB211">
        <v>1</v>
      </c>
      <c r="BC211">
        <f>'1.Лок.смета.и.Акт'!J547</f>
        <v>6.13</v>
      </c>
      <c r="BD211" t="s">
        <v>6</v>
      </c>
      <c r="BE211" t="s">
        <v>6</v>
      </c>
      <c r="BF211" t="s">
        <v>6</v>
      </c>
      <c r="BG211" t="s">
        <v>6</v>
      </c>
      <c r="BH211">
        <v>3</v>
      </c>
      <c r="BI211">
        <v>3</v>
      </c>
      <c r="BJ211" t="s">
        <v>48</v>
      </c>
      <c r="BM211">
        <v>600001</v>
      </c>
      <c r="BN211">
        <v>0</v>
      </c>
      <c r="BO211" t="s">
        <v>6</v>
      </c>
      <c r="BP211">
        <v>0</v>
      </c>
      <c r="BQ211">
        <v>5</v>
      </c>
      <c r="BR211">
        <v>0</v>
      </c>
      <c r="BS211">
        <v>1</v>
      </c>
      <c r="BT211">
        <v>1</v>
      </c>
      <c r="BU211">
        <v>1</v>
      </c>
      <c r="BV211">
        <v>1</v>
      </c>
      <c r="BW211">
        <v>1</v>
      </c>
      <c r="BX211">
        <v>1</v>
      </c>
      <c r="BY211" t="s">
        <v>6</v>
      </c>
      <c r="BZ211">
        <v>0</v>
      </c>
      <c r="CA211">
        <v>0</v>
      </c>
      <c r="CB211" t="s">
        <v>6</v>
      </c>
      <c r="CE211">
        <v>0</v>
      </c>
      <c r="CF211">
        <v>0</v>
      </c>
      <c r="CG211">
        <v>0</v>
      </c>
      <c r="CM211">
        <v>0</v>
      </c>
      <c r="CN211" t="s">
        <v>6</v>
      </c>
      <c r="CO211">
        <v>0</v>
      </c>
      <c r="CP211" t="e">
        <f t="shared" si="150"/>
        <v>#REF!</v>
      </c>
      <c r="CQ211">
        <f>AC211</f>
        <v>4347.3900000000003</v>
      </c>
      <c r="CR211">
        <f>AD211</f>
        <v>0</v>
      </c>
      <c r="CS211">
        <f t="shared" si="151"/>
        <v>0</v>
      </c>
      <c r="CT211">
        <f t="shared" si="152"/>
        <v>0</v>
      </c>
      <c r="CU211">
        <f t="shared" si="153"/>
        <v>0</v>
      </c>
      <c r="CV211">
        <f t="shared" si="154"/>
        <v>0</v>
      </c>
      <c r="CW211">
        <f t="shared" si="155"/>
        <v>0</v>
      </c>
      <c r="CX211">
        <f t="shared" si="156"/>
        <v>0</v>
      </c>
      <c r="CY211" t="e">
        <f t="shared" si="157"/>
        <v>#REF!</v>
      </c>
      <c r="CZ211" t="e">
        <f t="shared" si="158"/>
        <v>#REF!</v>
      </c>
      <c r="DC211" t="s">
        <v>6</v>
      </c>
      <c r="DD211" t="s">
        <v>6</v>
      </c>
      <c r="DE211" t="s">
        <v>6</v>
      </c>
      <c r="DF211" t="s">
        <v>6</v>
      </c>
      <c r="DG211" t="s">
        <v>6</v>
      </c>
      <c r="DH211" t="s">
        <v>6</v>
      </c>
      <c r="DI211" t="s">
        <v>6</v>
      </c>
      <c r="DJ211" t="s">
        <v>6</v>
      </c>
      <c r="DK211" t="s">
        <v>6</v>
      </c>
      <c r="DL211" t="s">
        <v>6</v>
      </c>
      <c r="DM211" t="s">
        <v>6</v>
      </c>
      <c r="DN211">
        <v>0</v>
      </c>
      <c r="DO211">
        <v>0</v>
      </c>
      <c r="DP211">
        <v>1</v>
      </c>
      <c r="DQ211">
        <v>1</v>
      </c>
      <c r="DU211">
        <v>1013</v>
      </c>
      <c r="DV211" t="s">
        <v>37</v>
      </c>
      <c r="DW211" t="str">
        <f>'1.Лок.смета.и.Акт'!D547</f>
        <v>КОМПЛ</v>
      </c>
      <c r="DX211">
        <v>1</v>
      </c>
      <c r="DZ211" t="s">
        <v>6</v>
      </c>
      <c r="EA211" t="s">
        <v>6</v>
      </c>
      <c r="EB211" t="s">
        <v>6</v>
      </c>
      <c r="EC211" t="s">
        <v>6</v>
      </c>
      <c r="EE211">
        <v>61530071</v>
      </c>
      <c r="EF211">
        <v>5</v>
      </c>
      <c r="EG211" t="s">
        <v>39</v>
      </c>
      <c r="EH211">
        <v>0</v>
      </c>
      <c r="EI211" t="s">
        <v>6</v>
      </c>
      <c r="EJ211">
        <v>3</v>
      </c>
      <c r="EK211">
        <v>600001</v>
      </c>
      <c r="EL211" t="s">
        <v>40</v>
      </c>
      <c r="EM211" t="s">
        <v>41</v>
      </c>
      <c r="EO211" t="s">
        <v>6</v>
      </c>
      <c r="EQ211">
        <v>0</v>
      </c>
      <c r="ER211">
        <v>4166.67</v>
      </c>
      <c r="ES211" s="68">
        <f>'1.Лок.смета.и.Акт'!F547</f>
        <v>4347.3900000000003</v>
      </c>
      <c r="ET211">
        <v>0</v>
      </c>
      <c r="EU211">
        <v>0</v>
      </c>
      <c r="EV211">
        <v>0</v>
      </c>
      <c r="EW211">
        <v>0</v>
      </c>
      <c r="EX211">
        <v>0</v>
      </c>
      <c r="EZ211">
        <v>5</v>
      </c>
      <c r="FC211">
        <v>0</v>
      </c>
      <c r="FD211">
        <v>18</v>
      </c>
      <c r="FF211">
        <v>4166.67</v>
      </c>
      <c r="FQ211">
        <v>0</v>
      </c>
      <c r="FR211" t="e">
        <f t="shared" si="159"/>
        <v>#REF!</v>
      </c>
      <c r="FS211">
        <v>0</v>
      </c>
      <c r="FX211">
        <v>0</v>
      </c>
      <c r="FY211">
        <v>0</v>
      </c>
      <c r="GA211" t="s">
        <v>49</v>
      </c>
      <c r="GD211">
        <v>1</v>
      </c>
      <c r="GF211">
        <v>-371830269</v>
      </c>
      <c r="GG211">
        <v>2</v>
      </c>
      <c r="GH211">
        <v>3</v>
      </c>
      <c r="GI211">
        <v>4</v>
      </c>
      <c r="GJ211">
        <v>0</v>
      </c>
      <c r="GK211">
        <v>0</v>
      </c>
      <c r="GL211">
        <f t="shared" si="160"/>
        <v>0</v>
      </c>
      <c r="GM211" t="e">
        <f t="shared" si="161"/>
        <v>#REF!</v>
      </c>
      <c r="GN211">
        <f t="shared" si="162"/>
        <v>0</v>
      </c>
      <c r="GO211">
        <f t="shared" si="163"/>
        <v>0</v>
      </c>
      <c r="GP211">
        <f t="shared" si="164"/>
        <v>0</v>
      </c>
      <c r="GR211">
        <v>1</v>
      </c>
      <c r="GS211">
        <v>1</v>
      </c>
      <c r="GT211">
        <v>0</v>
      </c>
      <c r="GU211" t="s">
        <v>6</v>
      </c>
      <c r="GV211">
        <f t="shared" si="165"/>
        <v>0</v>
      </c>
      <c r="GW211">
        <v>1</v>
      </c>
      <c r="GX211" t="e">
        <f t="shared" si="166"/>
        <v>#REF!</v>
      </c>
      <c r="HA211">
        <v>0</v>
      </c>
      <c r="HB211">
        <v>0</v>
      </c>
      <c r="HC211">
        <f t="shared" si="167"/>
        <v>0</v>
      </c>
      <c r="HE211" t="s">
        <v>43</v>
      </c>
      <c r="HF211" t="s">
        <v>44</v>
      </c>
      <c r="HH211" t="e">
        <f>ROUND(AC211*I211,2)</f>
        <v>#REF!</v>
      </c>
      <c r="HM211" t="s">
        <v>6</v>
      </c>
      <c r="HN211" t="s">
        <v>6</v>
      </c>
      <c r="HO211" t="s">
        <v>6</v>
      </c>
      <c r="HP211" t="s">
        <v>6</v>
      </c>
      <c r="HQ211" t="s">
        <v>6</v>
      </c>
      <c r="IF211">
        <v>-1</v>
      </c>
      <c r="IK211">
        <v>0</v>
      </c>
    </row>
    <row r="212" spans="1:245" x14ac:dyDescent="0.2">
      <c r="A212">
        <v>17</v>
      </c>
      <c r="B212">
        <v>1</v>
      </c>
      <c r="C212">
        <f>ROW(SmtRes!A164)</f>
        <v>164</v>
      </c>
      <c r="D212">
        <f>ROW(EtalonRes!A169)</f>
        <v>169</v>
      </c>
      <c r="E212" t="s">
        <v>187</v>
      </c>
      <c r="F212" t="s">
        <v>51</v>
      </c>
      <c r="G212" t="s">
        <v>52</v>
      </c>
      <c r="H212" t="s">
        <v>23</v>
      </c>
      <c r="I212">
        <f>'1.Лок.смета.и.Акт'!E552</f>
        <v>195</v>
      </c>
      <c r="J212">
        <v>0</v>
      </c>
      <c r="K212">
        <v>195</v>
      </c>
      <c r="O212">
        <f t="shared" si="135"/>
        <v>131246.51</v>
      </c>
      <c r="P212">
        <f t="shared" si="136"/>
        <v>61607.29</v>
      </c>
      <c r="Q212">
        <f t="shared" si="137"/>
        <v>4007.84</v>
      </c>
      <c r="R212">
        <f t="shared" si="138"/>
        <v>846.44</v>
      </c>
      <c r="S212">
        <f t="shared" si="139"/>
        <v>65631.38</v>
      </c>
      <c r="T212">
        <f t="shared" si="140"/>
        <v>0</v>
      </c>
      <c r="U212">
        <f t="shared" si="141"/>
        <v>219.08250000000001</v>
      </c>
      <c r="V212">
        <f t="shared" si="142"/>
        <v>2.0474999999999999</v>
      </c>
      <c r="W212">
        <f t="shared" si="143"/>
        <v>0</v>
      </c>
      <c r="X212">
        <f t="shared" si="144"/>
        <v>80438.16</v>
      </c>
      <c r="Y212">
        <f t="shared" si="145"/>
        <v>47864.03</v>
      </c>
      <c r="AA212">
        <v>74674256</v>
      </c>
      <c r="AB212">
        <f t="shared" si="146"/>
        <v>46.31</v>
      </c>
      <c r="AC212">
        <f t="shared" si="147"/>
        <v>34.68</v>
      </c>
      <c r="AD212">
        <f>ROUND(((((ET212*ROUND(1.05,7)))-((EU212*ROUND(1.05,7))))+AE212),2)</f>
        <v>1.55</v>
      </c>
      <c r="AE212">
        <f>ROUND(((EU212*ROUND(1.05,7))),2)</f>
        <v>0.13</v>
      </c>
      <c r="AF212">
        <f>ROUND(((EV212*ROUND(1.05,7))),2)</f>
        <v>10.08</v>
      </c>
      <c r="AG212">
        <f t="shared" si="148"/>
        <v>0</v>
      </c>
      <c r="AH212">
        <f>((EW212*ROUND(1.05,7)))</f>
        <v>1.1235000000000002</v>
      </c>
      <c r="AI212">
        <f>((EX212*ROUND(1.05,7)))</f>
        <v>1.0500000000000001E-2</v>
      </c>
      <c r="AJ212">
        <f t="shared" si="149"/>
        <v>0</v>
      </c>
      <c r="AK212">
        <f>AL212+AM212+AO212</f>
        <v>45.75</v>
      </c>
      <c r="AL212" s="68">
        <f>'1.Лок.смета.и.Акт'!F556</f>
        <v>34.68</v>
      </c>
      <c r="AM212" s="68">
        <f>'1.Лок.смета.и.Акт'!F554</f>
        <v>1.47</v>
      </c>
      <c r="AN212" s="68">
        <f>'1.Лок.смета.и.Акт'!F555</f>
        <v>0.12</v>
      </c>
      <c r="AO212" s="68">
        <f>'1.Лок.смета.и.Акт'!F553</f>
        <v>9.6</v>
      </c>
      <c r="AP212">
        <v>0</v>
      </c>
      <c r="AQ212">
        <f>'1.Лок.смета.и.Акт'!E559</f>
        <v>1.07</v>
      </c>
      <c r="AR212">
        <v>0.01</v>
      </c>
      <c r="AS212">
        <v>0</v>
      </c>
      <c r="AT212">
        <v>121</v>
      </c>
      <c r="AU212">
        <v>72</v>
      </c>
      <c r="AV212">
        <v>1</v>
      </c>
      <c r="AW212">
        <v>1</v>
      </c>
      <c r="AZ212">
        <v>1</v>
      </c>
      <c r="BA212">
        <f>'1.Лок.смета.и.Акт'!J553</f>
        <v>33.39</v>
      </c>
      <c r="BB212">
        <f>'1.Лок.смета.и.Акт'!J554</f>
        <v>13.26</v>
      </c>
      <c r="BC212">
        <f>'1.Лок.смета.и.Акт'!J556</f>
        <v>9.11</v>
      </c>
      <c r="BD212" t="s">
        <v>6</v>
      </c>
      <c r="BE212" t="s">
        <v>6</v>
      </c>
      <c r="BF212" t="s">
        <v>6</v>
      </c>
      <c r="BG212" t="s">
        <v>6</v>
      </c>
      <c r="BH212">
        <v>0</v>
      </c>
      <c r="BI212">
        <v>1</v>
      </c>
      <c r="BJ212" t="s">
        <v>53</v>
      </c>
      <c r="BM212">
        <v>20001</v>
      </c>
      <c r="BN212">
        <v>0</v>
      </c>
      <c r="BO212" t="s">
        <v>6</v>
      </c>
      <c r="BP212">
        <v>0</v>
      </c>
      <c r="BQ212">
        <v>22</v>
      </c>
      <c r="BR212">
        <v>0</v>
      </c>
      <c r="BS212">
        <f>'1.Лок.смета.и.Акт'!J555</f>
        <v>33.39</v>
      </c>
      <c r="BT212">
        <v>1</v>
      </c>
      <c r="BU212">
        <v>1</v>
      </c>
      <c r="BV212">
        <v>1</v>
      </c>
      <c r="BW212">
        <v>1</v>
      </c>
      <c r="BX212">
        <v>1</v>
      </c>
      <c r="BY212" t="s">
        <v>6</v>
      </c>
      <c r="BZ212">
        <v>121</v>
      </c>
      <c r="CA212">
        <v>72</v>
      </c>
      <c r="CB212" t="s">
        <v>6</v>
      </c>
      <c r="CE212">
        <v>0</v>
      </c>
      <c r="CF212">
        <v>0</v>
      </c>
      <c r="CG212">
        <v>0</v>
      </c>
      <c r="CM212">
        <v>0</v>
      </c>
      <c r="CN212" t="s">
        <v>25</v>
      </c>
      <c r="CO212">
        <v>0</v>
      </c>
      <c r="CP212">
        <f t="shared" si="150"/>
        <v>131246.51</v>
      </c>
      <c r="CQ212">
        <f>AC212*BC212</f>
        <v>315.9348</v>
      </c>
      <c r="CR212">
        <f>AD212*BB212</f>
        <v>20.553000000000001</v>
      </c>
      <c r="CS212">
        <f t="shared" si="151"/>
        <v>4.3407</v>
      </c>
      <c r="CT212">
        <f t="shared" si="152"/>
        <v>336.57120000000003</v>
      </c>
      <c r="CU212">
        <f t="shared" si="153"/>
        <v>0</v>
      </c>
      <c r="CV212">
        <f t="shared" si="154"/>
        <v>1.1235000000000002</v>
      </c>
      <c r="CW212">
        <f t="shared" si="155"/>
        <v>1.0500000000000001E-2</v>
      </c>
      <c r="CX212">
        <f t="shared" si="156"/>
        <v>0</v>
      </c>
      <c r="CY212">
        <f t="shared" si="157"/>
        <v>80438.162200000006</v>
      </c>
      <c r="CZ212">
        <f t="shared" si="158"/>
        <v>47864.030400000011</v>
      </c>
      <c r="DB212">
        <v>13</v>
      </c>
      <c r="DC212" t="s">
        <v>6</v>
      </c>
      <c r="DD212" t="s">
        <v>6</v>
      </c>
      <c r="DE212" t="s">
        <v>26</v>
      </c>
      <c r="DF212" t="s">
        <v>26</v>
      </c>
      <c r="DG212" t="s">
        <v>26</v>
      </c>
      <c r="DH212" t="s">
        <v>6</v>
      </c>
      <c r="DI212" t="s">
        <v>26</v>
      </c>
      <c r="DJ212" t="s">
        <v>26</v>
      </c>
      <c r="DK212" t="s">
        <v>6</v>
      </c>
      <c r="DL212" t="s">
        <v>6</v>
      </c>
      <c r="DM212" t="s">
        <v>6</v>
      </c>
      <c r="DN212">
        <v>0</v>
      </c>
      <c r="DO212">
        <v>0</v>
      </c>
      <c r="DP212">
        <v>1</v>
      </c>
      <c r="DQ212">
        <v>1</v>
      </c>
      <c r="DU212">
        <v>1013</v>
      </c>
      <c r="DV212" t="s">
        <v>23</v>
      </c>
      <c r="DW212" t="str">
        <f>'1.Лок.смета.и.Акт'!D552</f>
        <v>ШТ</v>
      </c>
      <c r="DX212">
        <v>1</v>
      </c>
      <c r="DZ212" t="s">
        <v>6</v>
      </c>
      <c r="EA212" t="s">
        <v>6</v>
      </c>
      <c r="EB212" t="s">
        <v>6</v>
      </c>
      <c r="EC212" t="s">
        <v>6</v>
      </c>
      <c r="EE212">
        <v>61529847</v>
      </c>
      <c r="EF212">
        <v>22</v>
      </c>
      <c r="EG212" t="s">
        <v>27</v>
      </c>
      <c r="EH212">
        <v>16</v>
      </c>
      <c r="EI212" t="s">
        <v>28</v>
      </c>
      <c r="EJ212">
        <v>1</v>
      </c>
      <c r="EK212">
        <v>20001</v>
      </c>
      <c r="EL212" t="s">
        <v>29</v>
      </c>
      <c r="EM212" t="s">
        <v>30</v>
      </c>
      <c r="EO212" t="s">
        <v>31</v>
      </c>
      <c r="EQ212">
        <v>0</v>
      </c>
      <c r="ER212">
        <f>ES212+ET212+EV212</f>
        <v>45.75</v>
      </c>
      <c r="ES212" s="68">
        <f>'1.Лок.смета.и.Акт'!F556</f>
        <v>34.68</v>
      </c>
      <c r="ET212" s="68">
        <f>'1.Лок.смета.и.Акт'!F554</f>
        <v>1.47</v>
      </c>
      <c r="EU212" s="68">
        <f>'1.Лок.смета.и.Акт'!F555</f>
        <v>0.12</v>
      </c>
      <c r="EV212" s="68">
        <f>'1.Лок.смета.и.Акт'!F553</f>
        <v>9.6</v>
      </c>
      <c r="EW212">
        <f>'1.Лок.смета.и.Акт'!E559</f>
        <v>1.07</v>
      </c>
      <c r="EX212">
        <v>0.01</v>
      </c>
      <c r="EY212">
        <v>0</v>
      </c>
      <c r="FQ212">
        <v>0</v>
      </c>
      <c r="FR212">
        <f t="shared" si="159"/>
        <v>0</v>
      </c>
      <c r="FS212">
        <v>0</v>
      </c>
      <c r="FX212">
        <v>121</v>
      </c>
      <c r="FY212">
        <v>72</v>
      </c>
      <c r="GA212" t="s">
        <v>6</v>
      </c>
      <c r="GD212">
        <v>1</v>
      </c>
      <c r="GF212">
        <v>-586852839</v>
      </c>
      <c r="GG212">
        <v>2</v>
      </c>
      <c r="GH212">
        <v>1</v>
      </c>
      <c r="GI212">
        <v>4</v>
      </c>
      <c r="GJ212">
        <v>0</v>
      </c>
      <c r="GK212">
        <v>0</v>
      </c>
      <c r="GL212">
        <f t="shared" si="160"/>
        <v>0</v>
      </c>
      <c r="GM212">
        <f t="shared" si="161"/>
        <v>259548.7</v>
      </c>
      <c r="GN212">
        <f t="shared" si="162"/>
        <v>259548.7</v>
      </c>
      <c r="GO212">
        <f t="shared" si="163"/>
        <v>0</v>
      </c>
      <c r="GP212">
        <f t="shared" si="164"/>
        <v>0</v>
      </c>
      <c r="GR212">
        <v>0</v>
      </c>
      <c r="GS212">
        <v>3</v>
      </c>
      <c r="GT212">
        <v>0</v>
      </c>
      <c r="GU212" t="s">
        <v>6</v>
      </c>
      <c r="GV212">
        <f t="shared" si="165"/>
        <v>0</v>
      </c>
      <c r="GW212">
        <v>1</v>
      </c>
      <c r="GX212">
        <f t="shared" si="166"/>
        <v>0</v>
      </c>
      <c r="HA212">
        <v>0</v>
      </c>
      <c r="HB212">
        <v>0</v>
      </c>
      <c r="HC212">
        <f t="shared" si="167"/>
        <v>0</v>
      </c>
      <c r="HE212" t="s">
        <v>6</v>
      </c>
      <c r="HF212" t="s">
        <v>6</v>
      </c>
      <c r="HM212" t="s">
        <v>6</v>
      </c>
      <c r="HN212" t="s">
        <v>32</v>
      </c>
      <c r="HO212" t="s">
        <v>33</v>
      </c>
      <c r="HP212" t="s">
        <v>28</v>
      </c>
      <c r="HQ212" t="s">
        <v>28</v>
      </c>
      <c r="IF212">
        <v>-1</v>
      </c>
      <c r="IK212">
        <v>0</v>
      </c>
    </row>
    <row r="213" spans="1:245" x14ac:dyDescent="0.2">
      <c r="A213">
        <v>18</v>
      </c>
      <c r="B213">
        <v>1</v>
      </c>
      <c r="C213">
        <v>159</v>
      </c>
      <c r="E213" t="s">
        <v>188</v>
      </c>
      <c r="F213" t="str">
        <f>'1.Лок.смета.и.Акт'!B560</f>
        <v>01.7.03.04-0001-3</v>
      </c>
      <c r="G213" t="s">
        <v>55</v>
      </c>
      <c r="H213" t="s">
        <v>56</v>
      </c>
      <c r="I213" t="e">
        <f>I212*J213</f>
        <v>#REF!</v>
      </c>
      <c r="J213" s="174" t="e">
        <f>#REF!</f>
        <v>#REF!</v>
      </c>
      <c r="K213">
        <v>0.1</v>
      </c>
      <c r="O213" t="e">
        <f t="shared" si="135"/>
        <v>#REF!</v>
      </c>
      <c r="P213" t="e">
        <f t="shared" si="136"/>
        <v>#REF!</v>
      </c>
      <c r="Q213" t="e">
        <f t="shared" si="137"/>
        <v>#REF!</v>
      </c>
      <c r="R213" t="e">
        <f t="shared" si="138"/>
        <v>#REF!</v>
      </c>
      <c r="S213" t="e">
        <f t="shared" si="139"/>
        <v>#REF!</v>
      </c>
      <c r="T213" t="e">
        <f t="shared" si="140"/>
        <v>#REF!</v>
      </c>
      <c r="U213" t="e">
        <f t="shared" si="141"/>
        <v>#REF!</v>
      </c>
      <c r="V213" t="e">
        <f t="shared" si="142"/>
        <v>#REF!</v>
      </c>
      <c r="W213" t="e">
        <f t="shared" si="143"/>
        <v>#REF!</v>
      </c>
      <c r="X213" t="e">
        <f t="shared" si="144"/>
        <v>#REF!</v>
      </c>
      <c r="Y213" t="e">
        <f t="shared" si="145"/>
        <v>#REF!</v>
      </c>
      <c r="AA213">
        <v>74674256</v>
      </c>
      <c r="AB213">
        <f t="shared" si="146"/>
        <v>1</v>
      </c>
      <c r="AC213">
        <f t="shared" si="147"/>
        <v>1</v>
      </c>
      <c r="AD213">
        <f>ROUND((((ET213)-(EU213))+AE213),2)</f>
        <v>0</v>
      </c>
      <c r="AE213">
        <f t="shared" ref="AE213:AF215" si="168">ROUND((EU213),2)</f>
        <v>0</v>
      </c>
      <c r="AF213">
        <f t="shared" si="168"/>
        <v>0</v>
      </c>
      <c r="AG213">
        <f t="shared" si="148"/>
        <v>0</v>
      </c>
      <c r="AH213">
        <f t="shared" ref="AH213:AI215" si="169">(EW213)</f>
        <v>0</v>
      </c>
      <c r="AI213">
        <f t="shared" si="169"/>
        <v>0</v>
      </c>
      <c r="AJ213">
        <f t="shared" si="149"/>
        <v>0</v>
      </c>
      <c r="AK213">
        <v>1</v>
      </c>
      <c r="AL213" s="68">
        <f>'1.Лок.смета.и.Акт'!F560</f>
        <v>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1</v>
      </c>
      <c r="BA213">
        <v>1</v>
      </c>
      <c r="BB213">
        <v>1</v>
      </c>
      <c r="BC213">
        <f>'1.Лок.смета.и.Акт'!J560</f>
        <v>9.11</v>
      </c>
      <c r="BD213" t="s">
        <v>6</v>
      </c>
      <c r="BE213" t="s">
        <v>6</v>
      </c>
      <c r="BF213" t="s">
        <v>6</v>
      </c>
      <c r="BG213" t="s">
        <v>6</v>
      </c>
      <c r="BH213">
        <v>3</v>
      </c>
      <c r="BI213">
        <v>1</v>
      </c>
      <c r="BJ213" t="s">
        <v>57</v>
      </c>
      <c r="BM213">
        <v>500001</v>
      </c>
      <c r="BN213">
        <v>0</v>
      </c>
      <c r="BO213" t="s">
        <v>6</v>
      </c>
      <c r="BP213">
        <v>0</v>
      </c>
      <c r="BQ213">
        <v>8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6</v>
      </c>
      <c r="BZ213">
        <v>0</v>
      </c>
      <c r="CA213">
        <v>0</v>
      </c>
      <c r="CB213" t="s">
        <v>6</v>
      </c>
      <c r="CE213">
        <v>0</v>
      </c>
      <c r="CF213">
        <v>0</v>
      </c>
      <c r="CG213">
        <v>0</v>
      </c>
      <c r="CM213">
        <v>0</v>
      </c>
      <c r="CN213" t="s">
        <v>6</v>
      </c>
      <c r="CO213">
        <v>0</v>
      </c>
      <c r="CP213" t="e">
        <f t="shared" si="150"/>
        <v>#REF!</v>
      </c>
      <c r="CQ213">
        <f>AC213*BC213</f>
        <v>9.11</v>
      </c>
      <c r="CR213">
        <f>AD213*BB213</f>
        <v>0</v>
      </c>
      <c r="CS213">
        <f t="shared" si="151"/>
        <v>0</v>
      </c>
      <c r="CT213">
        <f t="shared" si="152"/>
        <v>0</v>
      </c>
      <c r="CU213">
        <f t="shared" si="153"/>
        <v>0</v>
      </c>
      <c r="CV213">
        <f t="shared" si="154"/>
        <v>0</v>
      </c>
      <c r="CW213">
        <f t="shared" si="155"/>
        <v>0</v>
      </c>
      <c r="CX213">
        <f t="shared" si="156"/>
        <v>0</v>
      </c>
      <c r="CY213" t="e">
        <f t="shared" si="157"/>
        <v>#REF!</v>
      </c>
      <c r="CZ213" t="e">
        <f t="shared" si="158"/>
        <v>#REF!</v>
      </c>
      <c r="DC213" t="s">
        <v>6</v>
      </c>
      <c r="DD213" t="s">
        <v>6</v>
      </c>
      <c r="DE213" t="s">
        <v>6</v>
      </c>
      <c r="DF213" t="s">
        <v>6</v>
      </c>
      <c r="DG213" t="s">
        <v>6</v>
      </c>
      <c r="DH213" t="s">
        <v>6</v>
      </c>
      <c r="DI213" t="s">
        <v>6</v>
      </c>
      <c r="DJ213" t="s">
        <v>6</v>
      </c>
      <c r="DK213" t="s">
        <v>6</v>
      </c>
      <c r="DL213" t="s">
        <v>6</v>
      </c>
      <c r="DM213" t="s">
        <v>6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56</v>
      </c>
      <c r="DW213" t="str">
        <f>'1.Лок.смета.и.Акт'!D560</f>
        <v>РУБ</v>
      </c>
      <c r="DX213">
        <v>1</v>
      </c>
      <c r="DZ213" t="s">
        <v>6</v>
      </c>
      <c r="EA213" t="s">
        <v>6</v>
      </c>
      <c r="EB213" t="s">
        <v>6</v>
      </c>
      <c r="EC213" t="s">
        <v>6</v>
      </c>
      <c r="EE213">
        <v>61530067</v>
      </c>
      <c r="EF213">
        <v>8</v>
      </c>
      <c r="EG213" t="s">
        <v>58</v>
      </c>
      <c r="EH213">
        <v>0</v>
      </c>
      <c r="EI213" t="s">
        <v>6</v>
      </c>
      <c r="EJ213">
        <v>1</v>
      </c>
      <c r="EK213">
        <v>500001</v>
      </c>
      <c r="EL213" t="s">
        <v>59</v>
      </c>
      <c r="EM213" t="s">
        <v>60</v>
      </c>
      <c r="EO213" t="s">
        <v>6</v>
      </c>
      <c r="EQ213">
        <v>0</v>
      </c>
      <c r="ER213">
        <v>1</v>
      </c>
      <c r="ES213" s="68">
        <f>'1.Лок.смета.и.Акт'!F560</f>
        <v>1</v>
      </c>
      <c r="ET213">
        <v>0</v>
      </c>
      <c r="EU213">
        <v>0</v>
      </c>
      <c r="EV213">
        <v>0</v>
      </c>
      <c r="EW213">
        <v>0</v>
      </c>
      <c r="EX213">
        <v>0</v>
      </c>
      <c r="FQ213">
        <v>0</v>
      </c>
      <c r="FR213">
        <f t="shared" si="159"/>
        <v>0</v>
      </c>
      <c r="FS213">
        <v>0</v>
      </c>
      <c r="FX213">
        <v>0</v>
      </c>
      <c r="FY213">
        <v>0</v>
      </c>
      <c r="GA213" t="s">
        <v>6</v>
      </c>
      <c r="GD213">
        <v>1</v>
      </c>
      <c r="GF213">
        <v>-1743999360</v>
      </c>
      <c r="GG213">
        <v>2</v>
      </c>
      <c r="GH213">
        <v>1</v>
      </c>
      <c r="GI213">
        <v>4</v>
      </c>
      <c r="GJ213">
        <v>0</v>
      </c>
      <c r="GK213">
        <v>0</v>
      </c>
      <c r="GL213">
        <f t="shared" si="160"/>
        <v>0</v>
      </c>
      <c r="GM213" t="e">
        <f t="shared" si="161"/>
        <v>#REF!</v>
      </c>
      <c r="GN213" t="e">
        <f t="shared" si="162"/>
        <v>#REF!</v>
      </c>
      <c r="GO213">
        <f t="shared" si="163"/>
        <v>0</v>
      </c>
      <c r="GP213">
        <f t="shared" si="164"/>
        <v>0</v>
      </c>
      <c r="GR213">
        <v>0</v>
      </c>
      <c r="GS213">
        <v>3</v>
      </c>
      <c r="GT213">
        <v>0</v>
      </c>
      <c r="GU213" t="s">
        <v>6</v>
      </c>
      <c r="GV213">
        <f t="shared" si="165"/>
        <v>0</v>
      </c>
      <c r="GW213">
        <v>1</v>
      </c>
      <c r="GX213" t="e">
        <f t="shared" si="166"/>
        <v>#REF!</v>
      </c>
      <c r="HA213">
        <v>0</v>
      </c>
      <c r="HB213">
        <v>0</v>
      </c>
      <c r="HC213">
        <f t="shared" si="167"/>
        <v>0</v>
      </c>
      <c r="HE213" t="s">
        <v>6</v>
      </c>
      <c r="HF213" t="s">
        <v>6</v>
      </c>
      <c r="HM213" t="s">
        <v>6</v>
      </c>
      <c r="HN213" t="s">
        <v>6</v>
      </c>
      <c r="HO213" t="s">
        <v>6</v>
      </c>
      <c r="HP213" t="s">
        <v>6</v>
      </c>
      <c r="HQ213" t="s">
        <v>6</v>
      </c>
      <c r="IF213">
        <v>-1</v>
      </c>
      <c r="IK213">
        <v>0</v>
      </c>
    </row>
    <row r="214" spans="1:245" x14ac:dyDescent="0.2">
      <c r="A214">
        <v>18</v>
      </c>
      <c r="B214">
        <v>1</v>
      </c>
      <c r="C214">
        <v>163</v>
      </c>
      <c r="E214" t="s">
        <v>189</v>
      </c>
      <c r="F214" t="str">
        <f>'1.Лок.смета.и.Акт'!B561</f>
        <v>19.2.03.02-0441</v>
      </c>
      <c r="G214" t="s">
        <v>63</v>
      </c>
      <c r="H214" t="s">
        <v>64</v>
      </c>
      <c r="I214">
        <f>I212*J214</f>
        <v>-3.9</v>
      </c>
      <c r="J214">
        <v>-0.02</v>
      </c>
      <c r="K214">
        <v>-0.02</v>
      </c>
      <c r="O214">
        <f t="shared" si="135"/>
        <v>-54696.9</v>
      </c>
      <c r="P214">
        <f t="shared" si="136"/>
        <v>-54696.9</v>
      </c>
      <c r="Q214">
        <f t="shared" si="137"/>
        <v>0</v>
      </c>
      <c r="R214">
        <f t="shared" si="138"/>
        <v>0</v>
      </c>
      <c r="S214">
        <f t="shared" si="139"/>
        <v>0</v>
      </c>
      <c r="T214">
        <f t="shared" si="140"/>
        <v>0</v>
      </c>
      <c r="U214">
        <f t="shared" si="141"/>
        <v>0</v>
      </c>
      <c r="V214">
        <f t="shared" si="142"/>
        <v>0</v>
      </c>
      <c r="W214">
        <f t="shared" si="143"/>
        <v>0</v>
      </c>
      <c r="X214">
        <f t="shared" si="144"/>
        <v>0</v>
      </c>
      <c r="Y214">
        <f t="shared" si="145"/>
        <v>0</v>
      </c>
      <c r="AA214">
        <v>74674256</v>
      </c>
      <c r="AB214">
        <f t="shared" si="146"/>
        <v>1539.5</v>
      </c>
      <c r="AC214">
        <f t="shared" si="147"/>
        <v>1539.5</v>
      </c>
      <c r="AD214">
        <f>ROUND((((ET214)-(EU214))+AE214),2)</f>
        <v>0</v>
      </c>
      <c r="AE214">
        <f t="shared" si="168"/>
        <v>0</v>
      </c>
      <c r="AF214">
        <f t="shared" si="168"/>
        <v>0</v>
      </c>
      <c r="AG214">
        <f t="shared" si="148"/>
        <v>0</v>
      </c>
      <c r="AH214">
        <f t="shared" si="169"/>
        <v>0</v>
      </c>
      <c r="AI214">
        <f t="shared" si="169"/>
        <v>0</v>
      </c>
      <c r="AJ214">
        <f t="shared" si="149"/>
        <v>0</v>
      </c>
      <c r="AK214">
        <v>1539.5</v>
      </c>
      <c r="AL214" s="68">
        <f>'1.Лок.смета.и.Акт'!F561</f>
        <v>1539.5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1</v>
      </c>
      <c r="AW214">
        <v>1</v>
      </c>
      <c r="AZ214">
        <v>1</v>
      </c>
      <c r="BA214">
        <v>1</v>
      </c>
      <c r="BB214">
        <v>1</v>
      </c>
      <c r="BC214">
        <f>'1.Лок.смета.и.Акт'!J561</f>
        <v>9.11</v>
      </c>
      <c r="BD214" t="s">
        <v>6</v>
      </c>
      <c r="BE214" t="s">
        <v>6</v>
      </c>
      <c r="BF214" t="s">
        <v>6</v>
      </c>
      <c r="BG214" t="s">
        <v>6</v>
      </c>
      <c r="BH214">
        <v>3</v>
      </c>
      <c r="BI214">
        <v>1</v>
      </c>
      <c r="BJ214" t="s">
        <v>65</v>
      </c>
      <c r="BM214">
        <v>500001</v>
      </c>
      <c r="BN214">
        <v>0</v>
      </c>
      <c r="BO214" t="s">
        <v>6</v>
      </c>
      <c r="BP214">
        <v>0</v>
      </c>
      <c r="BQ214">
        <v>8</v>
      </c>
      <c r="BR214">
        <v>1</v>
      </c>
      <c r="BS214">
        <v>1</v>
      </c>
      <c r="BT214">
        <v>1</v>
      </c>
      <c r="BU214">
        <v>1</v>
      </c>
      <c r="BV214">
        <v>1</v>
      </c>
      <c r="BW214">
        <v>1</v>
      </c>
      <c r="BX214">
        <v>1</v>
      </c>
      <c r="BY214" t="s">
        <v>6</v>
      </c>
      <c r="BZ214">
        <v>0</v>
      </c>
      <c r="CA214">
        <v>0</v>
      </c>
      <c r="CB214" t="s">
        <v>6</v>
      </c>
      <c r="CE214">
        <v>0</v>
      </c>
      <c r="CF214">
        <v>0</v>
      </c>
      <c r="CG214">
        <v>0</v>
      </c>
      <c r="CM214">
        <v>0</v>
      </c>
      <c r="CN214" t="s">
        <v>6</v>
      </c>
      <c r="CO214">
        <v>0</v>
      </c>
      <c r="CP214">
        <f t="shared" si="150"/>
        <v>-54696.9</v>
      </c>
      <c r="CQ214">
        <f>AC214*BC214</f>
        <v>14024.844999999999</v>
      </c>
      <c r="CR214">
        <f>AD214*BB214</f>
        <v>0</v>
      </c>
      <c r="CS214">
        <f t="shared" si="151"/>
        <v>0</v>
      </c>
      <c r="CT214">
        <f t="shared" si="152"/>
        <v>0</v>
      </c>
      <c r="CU214">
        <f t="shared" si="153"/>
        <v>0</v>
      </c>
      <c r="CV214">
        <f t="shared" si="154"/>
        <v>0</v>
      </c>
      <c r="CW214">
        <f t="shared" si="155"/>
        <v>0</v>
      </c>
      <c r="CX214">
        <f t="shared" si="156"/>
        <v>0</v>
      </c>
      <c r="CY214">
        <f t="shared" si="157"/>
        <v>0</v>
      </c>
      <c r="CZ214">
        <f t="shared" si="158"/>
        <v>0</v>
      </c>
      <c r="DC214" t="s">
        <v>6</v>
      </c>
      <c r="DD214" t="s">
        <v>6</v>
      </c>
      <c r="DE214" t="s">
        <v>6</v>
      </c>
      <c r="DF214" t="s">
        <v>6</v>
      </c>
      <c r="DG214" t="s">
        <v>6</v>
      </c>
      <c r="DH214" t="s">
        <v>6</v>
      </c>
      <c r="DI214" t="s">
        <v>6</v>
      </c>
      <c r="DJ214" t="s">
        <v>6</v>
      </c>
      <c r="DK214" t="s">
        <v>6</v>
      </c>
      <c r="DL214" t="s">
        <v>6</v>
      </c>
      <c r="DM214" t="s">
        <v>6</v>
      </c>
      <c r="DN214">
        <v>0</v>
      </c>
      <c r="DO214">
        <v>0</v>
      </c>
      <c r="DP214">
        <v>1</v>
      </c>
      <c r="DQ214">
        <v>1</v>
      </c>
      <c r="DU214">
        <v>1005</v>
      </c>
      <c r="DV214" t="s">
        <v>64</v>
      </c>
      <c r="DW214" t="str">
        <f>'1.Лок.смета.и.Акт'!D561</f>
        <v>м2</v>
      </c>
      <c r="DX214">
        <v>1</v>
      </c>
      <c r="DZ214" t="s">
        <v>6</v>
      </c>
      <c r="EA214" t="s">
        <v>6</v>
      </c>
      <c r="EB214" t="s">
        <v>6</v>
      </c>
      <c r="EC214" t="s">
        <v>6</v>
      </c>
      <c r="EE214">
        <v>61530067</v>
      </c>
      <c r="EF214">
        <v>8</v>
      </c>
      <c r="EG214" t="s">
        <v>58</v>
      </c>
      <c r="EH214">
        <v>0</v>
      </c>
      <c r="EI214" t="s">
        <v>6</v>
      </c>
      <c r="EJ214">
        <v>1</v>
      </c>
      <c r="EK214">
        <v>500001</v>
      </c>
      <c r="EL214" t="s">
        <v>59</v>
      </c>
      <c r="EM214" t="s">
        <v>60</v>
      </c>
      <c r="EO214" t="s">
        <v>6</v>
      </c>
      <c r="EQ214">
        <v>32768</v>
      </c>
      <c r="ER214">
        <v>1539.5</v>
      </c>
      <c r="ES214" s="68">
        <f>'1.Лок.смета.и.Акт'!F561</f>
        <v>1539.5</v>
      </c>
      <c r="ET214">
        <v>0</v>
      </c>
      <c r="EU214">
        <v>0</v>
      </c>
      <c r="EV214">
        <v>0</v>
      </c>
      <c r="EW214">
        <v>0</v>
      </c>
      <c r="EX214">
        <v>0</v>
      </c>
      <c r="FQ214">
        <v>0</v>
      </c>
      <c r="FR214">
        <f t="shared" si="159"/>
        <v>0</v>
      </c>
      <c r="FS214">
        <v>0</v>
      </c>
      <c r="FX214">
        <v>0</v>
      </c>
      <c r="FY214">
        <v>0</v>
      </c>
      <c r="GA214" t="s">
        <v>6</v>
      </c>
      <c r="GD214">
        <v>1</v>
      </c>
      <c r="GF214">
        <v>1232260308</v>
      </c>
      <c r="GG214">
        <v>2</v>
      </c>
      <c r="GH214">
        <v>1</v>
      </c>
      <c r="GI214">
        <v>4</v>
      </c>
      <c r="GJ214">
        <v>0</v>
      </c>
      <c r="GK214">
        <v>0</v>
      </c>
      <c r="GL214">
        <f t="shared" si="160"/>
        <v>0</v>
      </c>
      <c r="GM214">
        <f t="shared" si="161"/>
        <v>-54696.9</v>
      </c>
      <c r="GN214">
        <f t="shared" si="162"/>
        <v>-54696.9</v>
      </c>
      <c r="GO214">
        <f t="shared" si="163"/>
        <v>0</v>
      </c>
      <c r="GP214">
        <f t="shared" si="164"/>
        <v>0</v>
      </c>
      <c r="GR214">
        <v>0</v>
      </c>
      <c r="GS214">
        <v>3</v>
      </c>
      <c r="GT214">
        <v>0</v>
      </c>
      <c r="GU214" t="s">
        <v>6</v>
      </c>
      <c r="GV214">
        <f t="shared" si="165"/>
        <v>0</v>
      </c>
      <c r="GW214">
        <v>1</v>
      </c>
      <c r="GX214">
        <f t="shared" si="166"/>
        <v>0</v>
      </c>
      <c r="HA214">
        <v>0</v>
      </c>
      <c r="HB214">
        <v>0</v>
      </c>
      <c r="HC214">
        <f t="shared" si="167"/>
        <v>0</v>
      </c>
      <c r="HE214" t="s">
        <v>6</v>
      </c>
      <c r="HF214" t="s">
        <v>6</v>
      </c>
      <c r="HM214" t="s">
        <v>6</v>
      </c>
      <c r="HN214" t="s">
        <v>6</v>
      </c>
      <c r="HO214" t="s">
        <v>6</v>
      </c>
      <c r="HP214" t="s">
        <v>6</v>
      </c>
      <c r="HQ214" t="s">
        <v>6</v>
      </c>
      <c r="IF214">
        <v>-1</v>
      </c>
      <c r="IK214">
        <v>0</v>
      </c>
    </row>
    <row r="215" spans="1:245" x14ac:dyDescent="0.2">
      <c r="A215">
        <v>18</v>
      </c>
      <c r="B215">
        <v>1</v>
      </c>
      <c r="C215">
        <v>164</v>
      </c>
      <c r="E215" t="s">
        <v>190</v>
      </c>
      <c r="F215" t="str">
        <f>'1.Лок.смета.и.Акт'!B562</f>
        <v>Прайс</v>
      </c>
      <c r="G215" t="s">
        <v>67</v>
      </c>
      <c r="H215" t="s">
        <v>23</v>
      </c>
      <c r="I215" t="e">
        <f>I212*J215</f>
        <v>#REF!</v>
      </c>
      <c r="J215" s="174" t="e">
        <f>#REF!</f>
        <v>#REF!</v>
      </c>
      <c r="K215">
        <v>1</v>
      </c>
      <c r="O215" t="e">
        <f t="shared" si="135"/>
        <v>#REF!</v>
      </c>
      <c r="P215" t="e">
        <f t="shared" si="136"/>
        <v>#REF!</v>
      </c>
      <c r="Q215" t="e">
        <f t="shared" si="137"/>
        <v>#REF!</v>
      </c>
      <c r="R215" t="e">
        <f t="shared" si="138"/>
        <v>#REF!</v>
      </c>
      <c r="S215" t="e">
        <f t="shared" si="139"/>
        <v>#REF!</v>
      </c>
      <c r="T215" t="e">
        <f t="shared" si="140"/>
        <v>#REF!</v>
      </c>
      <c r="U215" t="e">
        <f t="shared" si="141"/>
        <v>#REF!</v>
      </c>
      <c r="V215" t="e">
        <f t="shared" si="142"/>
        <v>#REF!</v>
      </c>
      <c r="W215" t="e">
        <f t="shared" si="143"/>
        <v>#REF!</v>
      </c>
      <c r="X215" t="e">
        <f t="shared" si="144"/>
        <v>#REF!</v>
      </c>
      <c r="Y215" t="e">
        <f t="shared" si="145"/>
        <v>#REF!</v>
      </c>
      <c r="AA215">
        <v>74674256</v>
      </c>
      <c r="AB215">
        <f t="shared" si="146"/>
        <v>910.52</v>
      </c>
      <c r="AC215">
        <f t="shared" si="147"/>
        <v>910.52</v>
      </c>
      <c r="AD215">
        <f>ROUND((((ET215)-(EU215))+AE215),2)</f>
        <v>0</v>
      </c>
      <c r="AE215">
        <f t="shared" si="168"/>
        <v>0</v>
      </c>
      <c r="AF215">
        <f t="shared" si="168"/>
        <v>0</v>
      </c>
      <c r="AG215">
        <f t="shared" si="148"/>
        <v>0</v>
      </c>
      <c r="AH215">
        <f t="shared" si="169"/>
        <v>0</v>
      </c>
      <c r="AI215">
        <f t="shared" si="169"/>
        <v>0</v>
      </c>
      <c r="AJ215">
        <f t="shared" si="149"/>
        <v>0</v>
      </c>
      <c r="AK215">
        <v>910.5200000000001</v>
      </c>
      <c r="AL215" s="68">
        <f>'1.Лок.смета.и.Акт'!F562</f>
        <v>910.5200000000001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1</v>
      </c>
      <c r="BA215">
        <v>1</v>
      </c>
      <c r="BB215">
        <v>1</v>
      </c>
      <c r="BC215">
        <f>'1.Лок.смета.и.Акт'!J562</f>
        <v>9.11</v>
      </c>
      <c r="BD215" t="s">
        <v>6</v>
      </c>
      <c r="BE215" t="s">
        <v>6</v>
      </c>
      <c r="BF215" t="s">
        <v>6</v>
      </c>
      <c r="BG215" t="s">
        <v>6</v>
      </c>
      <c r="BH215">
        <v>3</v>
      </c>
      <c r="BI215">
        <v>1</v>
      </c>
      <c r="BJ215" t="s">
        <v>68</v>
      </c>
      <c r="BM215">
        <v>500001</v>
      </c>
      <c r="BN215">
        <v>0</v>
      </c>
      <c r="BO215" t="s">
        <v>6</v>
      </c>
      <c r="BP215">
        <v>0</v>
      </c>
      <c r="BQ215">
        <v>8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6</v>
      </c>
      <c r="BZ215">
        <v>0</v>
      </c>
      <c r="CA215">
        <v>0</v>
      </c>
      <c r="CB215" t="s">
        <v>6</v>
      </c>
      <c r="CE215">
        <v>0</v>
      </c>
      <c r="CF215">
        <v>0</v>
      </c>
      <c r="CG215">
        <v>0</v>
      </c>
      <c r="CM215">
        <v>0</v>
      </c>
      <c r="CN215" t="s">
        <v>6</v>
      </c>
      <c r="CO215">
        <v>0</v>
      </c>
      <c r="CP215" t="e">
        <f t="shared" si="150"/>
        <v>#REF!</v>
      </c>
      <c r="CQ215">
        <f>AC215</f>
        <v>910.52</v>
      </c>
      <c r="CR215">
        <f>AD215</f>
        <v>0</v>
      </c>
      <c r="CS215">
        <f t="shared" si="151"/>
        <v>0</v>
      </c>
      <c r="CT215">
        <f t="shared" si="152"/>
        <v>0</v>
      </c>
      <c r="CU215">
        <f t="shared" si="153"/>
        <v>0</v>
      </c>
      <c r="CV215">
        <f t="shared" si="154"/>
        <v>0</v>
      </c>
      <c r="CW215">
        <f t="shared" si="155"/>
        <v>0</v>
      </c>
      <c r="CX215">
        <f t="shared" si="156"/>
        <v>0</v>
      </c>
      <c r="CY215" t="e">
        <f t="shared" si="157"/>
        <v>#REF!</v>
      </c>
      <c r="CZ215" t="e">
        <f t="shared" si="158"/>
        <v>#REF!</v>
      </c>
      <c r="DC215" t="s">
        <v>6</v>
      </c>
      <c r="DD215" t="s">
        <v>6</v>
      </c>
      <c r="DE215" t="s">
        <v>6</v>
      </c>
      <c r="DF215" t="s">
        <v>6</v>
      </c>
      <c r="DG215" t="s">
        <v>6</v>
      </c>
      <c r="DH215" t="s">
        <v>6</v>
      </c>
      <c r="DI215" t="s">
        <v>6</v>
      </c>
      <c r="DJ215" t="s">
        <v>6</v>
      </c>
      <c r="DK215" t="s">
        <v>6</v>
      </c>
      <c r="DL215" t="s">
        <v>6</v>
      </c>
      <c r="DM215" t="s">
        <v>6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23</v>
      </c>
      <c r="DW215" t="str">
        <f>'1.Лок.смета.и.Акт'!D562</f>
        <v>ШТ</v>
      </c>
      <c r="DX215">
        <v>1</v>
      </c>
      <c r="DZ215" t="s">
        <v>6</v>
      </c>
      <c r="EA215" t="s">
        <v>6</v>
      </c>
      <c r="EB215" t="s">
        <v>6</v>
      </c>
      <c r="EC215" t="s">
        <v>6</v>
      </c>
      <c r="EE215">
        <v>61530067</v>
      </c>
      <c r="EF215">
        <v>8</v>
      </c>
      <c r="EG215" t="s">
        <v>58</v>
      </c>
      <c r="EH215">
        <v>0</v>
      </c>
      <c r="EI215" t="s">
        <v>6</v>
      </c>
      <c r="EJ215">
        <v>1</v>
      </c>
      <c r="EK215">
        <v>500001</v>
      </c>
      <c r="EL215" t="s">
        <v>59</v>
      </c>
      <c r="EM215" t="s">
        <v>60</v>
      </c>
      <c r="EO215" t="s">
        <v>6</v>
      </c>
      <c r="EQ215">
        <v>0</v>
      </c>
      <c r="ER215">
        <v>865.83</v>
      </c>
      <c r="ES215" s="68">
        <f>'1.Лок.смета.и.Акт'!F562</f>
        <v>910.5200000000001</v>
      </c>
      <c r="ET215">
        <v>0</v>
      </c>
      <c r="EU215">
        <v>0</v>
      </c>
      <c r="EV215">
        <v>0</v>
      </c>
      <c r="EW215">
        <v>0</v>
      </c>
      <c r="EX215">
        <v>0</v>
      </c>
      <c r="EZ215">
        <v>5</v>
      </c>
      <c r="FC215">
        <v>0</v>
      </c>
      <c r="FD215">
        <v>18</v>
      </c>
      <c r="FF215">
        <v>865.83</v>
      </c>
      <c r="FQ215">
        <v>0</v>
      </c>
      <c r="FR215">
        <f t="shared" si="159"/>
        <v>0</v>
      </c>
      <c r="FS215">
        <v>0</v>
      </c>
      <c r="FX215">
        <v>0</v>
      </c>
      <c r="FY215">
        <v>0</v>
      </c>
      <c r="GA215" t="s">
        <v>69</v>
      </c>
      <c r="GD215">
        <v>1</v>
      </c>
      <c r="GF215">
        <v>-797745458</v>
      </c>
      <c r="GG215">
        <v>2</v>
      </c>
      <c r="GH215">
        <v>3</v>
      </c>
      <c r="GI215">
        <v>4</v>
      </c>
      <c r="GJ215">
        <v>0</v>
      </c>
      <c r="GK215">
        <v>0</v>
      </c>
      <c r="GL215">
        <f t="shared" si="160"/>
        <v>0</v>
      </c>
      <c r="GM215" t="e">
        <f t="shared" si="161"/>
        <v>#REF!</v>
      </c>
      <c r="GN215" t="e">
        <f t="shared" si="162"/>
        <v>#REF!</v>
      </c>
      <c r="GO215">
        <f t="shared" si="163"/>
        <v>0</v>
      </c>
      <c r="GP215">
        <f t="shared" si="164"/>
        <v>0</v>
      </c>
      <c r="GR215">
        <v>1</v>
      </c>
      <c r="GS215">
        <v>1</v>
      </c>
      <c r="GT215">
        <v>0</v>
      </c>
      <c r="GU215" t="s">
        <v>6</v>
      </c>
      <c r="GV215">
        <f t="shared" si="165"/>
        <v>0</v>
      </c>
      <c r="GW215">
        <v>1</v>
      </c>
      <c r="GX215" t="e">
        <f t="shared" si="166"/>
        <v>#REF!</v>
      </c>
      <c r="HA215">
        <v>0</v>
      </c>
      <c r="HB215">
        <v>0</v>
      </c>
      <c r="HC215">
        <f t="shared" si="167"/>
        <v>0</v>
      </c>
      <c r="HE215" t="s">
        <v>43</v>
      </c>
      <c r="HF215" t="s">
        <v>45</v>
      </c>
      <c r="HG215" t="e">
        <f>ROUND(AC215*I215,2)</f>
        <v>#REF!</v>
      </c>
      <c r="HM215" t="s">
        <v>6</v>
      </c>
      <c r="HN215" t="s">
        <v>6</v>
      </c>
      <c r="HO215" t="s">
        <v>6</v>
      </c>
      <c r="HP215" t="s">
        <v>6</v>
      </c>
      <c r="HQ215" t="s">
        <v>6</v>
      </c>
      <c r="IF215">
        <v>-1</v>
      </c>
      <c r="IK215">
        <v>0</v>
      </c>
    </row>
    <row r="216" spans="1:245" x14ac:dyDescent="0.2">
      <c r="A216">
        <v>17</v>
      </c>
      <c r="B216">
        <v>1</v>
      </c>
      <c r="C216">
        <f>ROW(SmtRes!A174)</f>
        <v>174</v>
      </c>
      <c r="D216">
        <f>ROW(EtalonRes!A178)</f>
        <v>178</v>
      </c>
      <c r="E216" t="s">
        <v>191</v>
      </c>
      <c r="F216" t="s">
        <v>51</v>
      </c>
      <c r="G216" t="s">
        <v>52</v>
      </c>
      <c r="H216" t="s">
        <v>23</v>
      </c>
      <c r="I216">
        <f>'1.Лок.смета.и.Акт'!E567</f>
        <v>132</v>
      </c>
      <c r="J216">
        <v>0</v>
      </c>
      <c r="K216">
        <v>132</v>
      </c>
      <c r="O216">
        <f t="shared" si="135"/>
        <v>88843.79</v>
      </c>
      <c r="P216">
        <f t="shared" si="136"/>
        <v>41703.39</v>
      </c>
      <c r="Q216">
        <f t="shared" si="137"/>
        <v>2713</v>
      </c>
      <c r="R216">
        <f t="shared" si="138"/>
        <v>572.97</v>
      </c>
      <c r="S216">
        <f t="shared" si="139"/>
        <v>44427.4</v>
      </c>
      <c r="T216">
        <f t="shared" si="140"/>
        <v>0</v>
      </c>
      <c r="U216">
        <f t="shared" si="141"/>
        <v>148.30199999999999</v>
      </c>
      <c r="V216">
        <f t="shared" si="142"/>
        <v>1.3859999999999999</v>
      </c>
      <c r="W216">
        <f t="shared" si="143"/>
        <v>0</v>
      </c>
      <c r="X216">
        <f t="shared" si="144"/>
        <v>54450.45</v>
      </c>
      <c r="Y216">
        <f t="shared" si="145"/>
        <v>32400.27</v>
      </c>
      <c r="AA216">
        <v>74674256</v>
      </c>
      <c r="AB216">
        <f t="shared" si="146"/>
        <v>46.31</v>
      </c>
      <c r="AC216">
        <f t="shared" si="147"/>
        <v>34.68</v>
      </c>
      <c r="AD216">
        <f>ROUND(((((ET216*ROUND(1.05,7)))-((EU216*ROUND(1.05,7))))+AE216),2)</f>
        <v>1.55</v>
      </c>
      <c r="AE216">
        <f>ROUND(((EU216*ROUND(1.05,7))),2)</f>
        <v>0.13</v>
      </c>
      <c r="AF216">
        <f>ROUND(((EV216*ROUND(1.05,7))),2)</f>
        <v>10.08</v>
      </c>
      <c r="AG216">
        <f t="shared" si="148"/>
        <v>0</v>
      </c>
      <c r="AH216">
        <f>((EW216*ROUND(1.05,7)))</f>
        <v>1.1235000000000002</v>
      </c>
      <c r="AI216">
        <f>((EX216*ROUND(1.05,7)))</f>
        <v>1.0500000000000001E-2</v>
      </c>
      <c r="AJ216">
        <f t="shared" si="149"/>
        <v>0</v>
      </c>
      <c r="AK216">
        <f>AL216+AM216+AO216</f>
        <v>45.75</v>
      </c>
      <c r="AL216" s="68">
        <f>'1.Лок.смета.и.Акт'!F571</f>
        <v>34.68</v>
      </c>
      <c r="AM216" s="68">
        <f>'1.Лок.смета.и.Акт'!F569</f>
        <v>1.47</v>
      </c>
      <c r="AN216" s="68">
        <f>'1.Лок.смета.и.Акт'!F570</f>
        <v>0.12</v>
      </c>
      <c r="AO216" s="68">
        <f>'1.Лок.смета.и.Акт'!F568</f>
        <v>9.6</v>
      </c>
      <c r="AP216">
        <v>0</v>
      </c>
      <c r="AQ216">
        <f>'1.Лок.смета.и.Акт'!E574</f>
        <v>1.07</v>
      </c>
      <c r="AR216">
        <v>0.01</v>
      </c>
      <c r="AS216">
        <v>0</v>
      </c>
      <c r="AT216">
        <v>121</v>
      </c>
      <c r="AU216">
        <v>72</v>
      </c>
      <c r="AV216">
        <v>1</v>
      </c>
      <c r="AW216">
        <v>1</v>
      </c>
      <c r="AZ216">
        <v>1</v>
      </c>
      <c r="BA216">
        <f>'1.Лок.смета.и.Акт'!J568</f>
        <v>33.39</v>
      </c>
      <c r="BB216">
        <f>'1.Лок.смета.и.Акт'!J569</f>
        <v>13.26</v>
      </c>
      <c r="BC216">
        <f>'1.Лок.смета.и.Акт'!J571</f>
        <v>9.11</v>
      </c>
      <c r="BD216" t="s">
        <v>6</v>
      </c>
      <c r="BE216" t="s">
        <v>6</v>
      </c>
      <c r="BF216" t="s">
        <v>6</v>
      </c>
      <c r="BG216" t="s">
        <v>6</v>
      </c>
      <c r="BH216">
        <v>0</v>
      </c>
      <c r="BI216">
        <v>1</v>
      </c>
      <c r="BJ216" t="s">
        <v>53</v>
      </c>
      <c r="BM216">
        <v>20001</v>
      </c>
      <c r="BN216">
        <v>0</v>
      </c>
      <c r="BO216" t="s">
        <v>6</v>
      </c>
      <c r="BP216">
        <v>0</v>
      </c>
      <c r="BQ216">
        <v>22</v>
      </c>
      <c r="BR216">
        <v>0</v>
      </c>
      <c r="BS216">
        <f>'1.Лок.смета.и.Акт'!J570</f>
        <v>33.39</v>
      </c>
      <c r="BT216">
        <v>1</v>
      </c>
      <c r="BU216">
        <v>1</v>
      </c>
      <c r="BV216">
        <v>1</v>
      </c>
      <c r="BW216">
        <v>1</v>
      </c>
      <c r="BX216">
        <v>1</v>
      </c>
      <c r="BY216" t="s">
        <v>6</v>
      </c>
      <c r="BZ216">
        <v>121</v>
      </c>
      <c r="CA216">
        <v>72</v>
      </c>
      <c r="CB216" t="s">
        <v>6</v>
      </c>
      <c r="CE216">
        <v>0</v>
      </c>
      <c r="CF216">
        <v>0</v>
      </c>
      <c r="CG216">
        <v>0</v>
      </c>
      <c r="CM216">
        <v>0</v>
      </c>
      <c r="CN216" t="s">
        <v>25</v>
      </c>
      <c r="CO216">
        <v>0</v>
      </c>
      <c r="CP216">
        <f t="shared" si="150"/>
        <v>88843.790000000008</v>
      </c>
      <c r="CQ216">
        <f>AC216*BC216</f>
        <v>315.9348</v>
      </c>
      <c r="CR216">
        <f>AD216*BB216</f>
        <v>20.553000000000001</v>
      </c>
      <c r="CS216">
        <f t="shared" si="151"/>
        <v>4.3407</v>
      </c>
      <c r="CT216">
        <f t="shared" si="152"/>
        <v>336.57120000000003</v>
      </c>
      <c r="CU216">
        <f t="shared" si="153"/>
        <v>0</v>
      </c>
      <c r="CV216">
        <f t="shared" si="154"/>
        <v>1.1235000000000002</v>
      </c>
      <c r="CW216">
        <f t="shared" si="155"/>
        <v>1.0500000000000001E-2</v>
      </c>
      <c r="CX216">
        <f t="shared" si="156"/>
        <v>0</v>
      </c>
      <c r="CY216">
        <f t="shared" si="157"/>
        <v>54450.447700000004</v>
      </c>
      <c r="CZ216">
        <f t="shared" si="158"/>
        <v>32400.2664</v>
      </c>
      <c r="DB216">
        <v>14</v>
      </c>
      <c r="DC216" t="s">
        <v>6</v>
      </c>
      <c r="DD216" t="s">
        <v>6</v>
      </c>
      <c r="DE216" t="s">
        <v>26</v>
      </c>
      <c r="DF216" t="s">
        <v>26</v>
      </c>
      <c r="DG216" t="s">
        <v>26</v>
      </c>
      <c r="DH216" t="s">
        <v>6</v>
      </c>
      <c r="DI216" t="s">
        <v>26</v>
      </c>
      <c r="DJ216" t="s">
        <v>26</v>
      </c>
      <c r="DK216" t="s">
        <v>6</v>
      </c>
      <c r="DL216" t="s">
        <v>6</v>
      </c>
      <c r="DM216" t="s">
        <v>6</v>
      </c>
      <c r="DN216">
        <v>0</v>
      </c>
      <c r="DO216">
        <v>0</v>
      </c>
      <c r="DP216">
        <v>1</v>
      </c>
      <c r="DQ216">
        <v>1</v>
      </c>
      <c r="DU216">
        <v>1013</v>
      </c>
      <c r="DV216" t="s">
        <v>23</v>
      </c>
      <c r="DW216" t="str">
        <f>'1.Лок.смета.и.Акт'!D567</f>
        <v>ШТ</v>
      </c>
      <c r="DX216">
        <v>1</v>
      </c>
      <c r="DZ216" t="s">
        <v>6</v>
      </c>
      <c r="EA216" t="s">
        <v>6</v>
      </c>
      <c r="EB216" t="s">
        <v>6</v>
      </c>
      <c r="EC216" t="s">
        <v>6</v>
      </c>
      <c r="EE216">
        <v>61529847</v>
      </c>
      <c r="EF216">
        <v>22</v>
      </c>
      <c r="EG216" t="s">
        <v>27</v>
      </c>
      <c r="EH216">
        <v>16</v>
      </c>
      <c r="EI216" t="s">
        <v>28</v>
      </c>
      <c r="EJ216">
        <v>1</v>
      </c>
      <c r="EK216">
        <v>20001</v>
      </c>
      <c r="EL216" t="s">
        <v>29</v>
      </c>
      <c r="EM216" t="s">
        <v>30</v>
      </c>
      <c r="EO216" t="s">
        <v>31</v>
      </c>
      <c r="EQ216">
        <v>0</v>
      </c>
      <c r="ER216">
        <f>ES216+ET216+EV216</f>
        <v>45.75</v>
      </c>
      <c r="ES216" s="68">
        <f>'1.Лок.смета.и.Акт'!F571</f>
        <v>34.68</v>
      </c>
      <c r="ET216" s="68">
        <f>'1.Лок.смета.и.Акт'!F569</f>
        <v>1.47</v>
      </c>
      <c r="EU216" s="68">
        <f>'1.Лок.смета.и.Акт'!F570</f>
        <v>0.12</v>
      </c>
      <c r="EV216" s="68">
        <f>'1.Лок.смета.и.Акт'!F568</f>
        <v>9.6</v>
      </c>
      <c r="EW216">
        <f>'1.Лок.смета.и.Акт'!E574</f>
        <v>1.07</v>
      </c>
      <c r="EX216">
        <v>0.01</v>
      </c>
      <c r="EY216">
        <v>0</v>
      </c>
      <c r="FQ216">
        <v>0</v>
      </c>
      <c r="FR216">
        <f t="shared" si="159"/>
        <v>0</v>
      </c>
      <c r="FS216">
        <v>0</v>
      </c>
      <c r="FX216">
        <v>121</v>
      </c>
      <c r="FY216">
        <v>72</v>
      </c>
      <c r="GA216" t="s">
        <v>6</v>
      </c>
      <c r="GD216">
        <v>1</v>
      </c>
      <c r="GF216">
        <v>-586852839</v>
      </c>
      <c r="GG216">
        <v>2</v>
      </c>
      <c r="GH216">
        <v>1</v>
      </c>
      <c r="GI216">
        <v>4</v>
      </c>
      <c r="GJ216">
        <v>0</v>
      </c>
      <c r="GK216">
        <v>0</v>
      </c>
      <c r="GL216">
        <f t="shared" si="160"/>
        <v>0</v>
      </c>
      <c r="GM216">
        <f t="shared" si="161"/>
        <v>175694.51</v>
      </c>
      <c r="GN216">
        <f t="shared" si="162"/>
        <v>175694.51</v>
      </c>
      <c r="GO216">
        <f t="shared" si="163"/>
        <v>0</v>
      </c>
      <c r="GP216">
        <f t="shared" si="164"/>
        <v>0</v>
      </c>
      <c r="GR216">
        <v>0</v>
      </c>
      <c r="GS216">
        <v>3</v>
      </c>
      <c r="GT216">
        <v>0</v>
      </c>
      <c r="GU216" t="s">
        <v>6</v>
      </c>
      <c r="GV216">
        <f t="shared" si="165"/>
        <v>0</v>
      </c>
      <c r="GW216">
        <v>1</v>
      </c>
      <c r="GX216">
        <f t="shared" si="166"/>
        <v>0</v>
      </c>
      <c r="HA216">
        <v>0</v>
      </c>
      <c r="HB216">
        <v>0</v>
      </c>
      <c r="HC216">
        <f t="shared" si="167"/>
        <v>0</v>
      </c>
      <c r="HE216" t="s">
        <v>6</v>
      </c>
      <c r="HF216" t="s">
        <v>6</v>
      </c>
      <c r="HM216" t="s">
        <v>6</v>
      </c>
      <c r="HN216" t="s">
        <v>32</v>
      </c>
      <c r="HO216" t="s">
        <v>33</v>
      </c>
      <c r="HP216" t="s">
        <v>28</v>
      </c>
      <c r="HQ216" t="s">
        <v>28</v>
      </c>
      <c r="IF216">
        <v>-1</v>
      </c>
      <c r="IK216">
        <v>0</v>
      </c>
    </row>
    <row r="217" spans="1:245" x14ac:dyDescent="0.2">
      <c r="A217">
        <v>18</v>
      </c>
      <c r="B217">
        <v>1</v>
      </c>
      <c r="C217">
        <v>169</v>
      </c>
      <c r="E217" t="s">
        <v>192</v>
      </c>
      <c r="F217" t="str">
        <f>'1.Лок.смета.и.Акт'!B575</f>
        <v>01.7.03.04-0001-3</v>
      </c>
      <c r="G217" t="s">
        <v>55</v>
      </c>
      <c r="H217" t="s">
        <v>56</v>
      </c>
      <c r="I217" t="e">
        <f>I216*J217</f>
        <v>#REF!</v>
      </c>
      <c r="J217" s="174" t="e">
        <f>#REF!</f>
        <v>#REF!</v>
      </c>
      <c r="K217">
        <v>0.1</v>
      </c>
      <c r="O217" t="e">
        <f t="shared" si="135"/>
        <v>#REF!</v>
      </c>
      <c r="P217" t="e">
        <f t="shared" si="136"/>
        <v>#REF!</v>
      </c>
      <c r="Q217" t="e">
        <f t="shared" si="137"/>
        <v>#REF!</v>
      </c>
      <c r="R217" t="e">
        <f t="shared" si="138"/>
        <v>#REF!</v>
      </c>
      <c r="S217" t="e">
        <f t="shared" si="139"/>
        <v>#REF!</v>
      </c>
      <c r="T217" t="e">
        <f t="shared" si="140"/>
        <v>#REF!</v>
      </c>
      <c r="U217" t="e">
        <f t="shared" si="141"/>
        <v>#REF!</v>
      </c>
      <c r="V217" t="e">
        <f t="shared" si="142"/>
        <v>#REF!</v>
      </c>
      <c r="W217" t="e">
        <f t="shared" si="143"/>
        <v>#REF!</v>
      </c>
      <c r="X217" t="e">
        <f t="shared" si="144"/>
        <v>#REF!</v>
      </c>
      <c r="Y217" t="e">
        <f t="shared" si="145"/>
        <v>#REF!</v>
      </c>
      <c r="AA217">
        <v>74674256</v>
      </c>
      <c r="AB217">
        <f t="shared" si="146"/>
        <v>1</v>
      </c>
      <c r="AC217">
        <f t="shared" si="147"/>
        <v>1</v>
      </c>
      <c r="AD217">
        <f>ROUND((((ET217)-(EU217))+AE217),2)</f>
        <v>0</v>
      </c>
      <c r="AE217">
        <f t="shared" ref="AE217:AF219" si="170">ROUND((EU217),2)</f>
        <v>0</v>
      </c>
      <c r="AF217">
        <f t="shared" si="170"/>
        <v>0</v>
      </c>
      <c r="AG217">
        <f t="shared" si="148"/>
        <v>0</v>
      </c>
      <c r="AH217">
        <f t="shared" ref="AH217:AI219" si="171">(EW217)</f>
        <v>0</v>
      </c>
      <c r="AI217">
        <f t="shared" si="171"/>
        <v>0</v>
      </c>
      <c r="AJ217">
        <f t="shared" si="149"/>
        <v>0</v>
      </c>
      <c r="AK217">
        <v>1</v>
      </c>
      <c r="AL217" s="68">
        <f>'1.Лок.смета.и.Акт'!F575</f>
        <v>1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1</v>
      </c>
      <c r="BA217">
        <v>1</v>
      </c>
      <c r="BB217">
        <v>1</v>
      </c>
      <c r="BC217">
        <f>'1.Лок.смета.и.Акт'!J575</f>
        <v>9.11</v>
      </c>
      <c r="BD217" t="s">
        <v>6</v>
      </c>
      <c r="BE217" t="s">
        <v>6</v>
      </c>
      <c r="BF217" t="s">
        <v>6</v>
      </c>
      <c r="BG217" t="s">
        <v>6</v>
      </c>
      <c r="BH217">
        <v>3</v>
      </c>
      <c r="BI217">
        <v>1</v>
      </c>
      <c r="BJ217" t="s">
        <v>57</v>
      </c>
      <c r="BM217">
        <v>500001</v>
      </c>
      <c r="BN217">
        <v>0</v>
      </c>
      <c r="BO217" t="s">
        <v>6</v>
      </c>
      <c r="BP217">
        <v>0</v>
      </c>
      <c r="BQ217">
        <v>8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6</v>
      </c>
      <c r="BZ217">
        <v>0</v>
      </c>
      <c r="CA217">
        <v>0</v>
      </c>
      <c r="CB217" t="s">
        <v>6</v>
      </c>
      <c r="CE217">
        <v>0</v>
      </c>
      <c r="CF217">
        <v>0</v>
      </c>
      <c r="CG217">
        <v>0</v>
      </c>
      <c r="CM217">
        <v>0</v>
      </c>
      <c r="CN217" t="s">
        <v>6</v>
      </c>
      <c r="CO217">
        <v>0</v>
      </c>
      <c r="CP217" t="e">
        <f t="shared" si="150"/>
        <v>#REF!</v>
      </c>
      <c r="CQ217">
        <f>AC217*BC217</f>
        <v>9.11</v>
      </c>
      <c r="CR217">
        <f>AD217*BB217</f>
        <v>0</v>
      </c>
      <c r="CS217">
        <f t="shared" si="151"/>
        <v>0</v>
      </c>
      <c r="CT217">
        <f t="shared" si="152"/>
        <v>0</v>
      </c>
      <c r="CU217">
        <f t="shared" si="153"/>
        <v>0</v>
      </c>
      <c r="CV217">
        <f t="shared" si="154"/>
        <v>0</v>
      </c>
      <c r="CW217">
        <f t="shared" si="155"/>
        <v>0</v>
      </c>
      <c r="CX217">
        <f t="shared" si="156"/>
        <v>0</v>
      </c>
      <c r="CY217" t="e">
        <f t="shared" si="157"/>
        <v>#REF!</v>
      </c>
      <c r="CZ217" t="e">
        <f t="shared" si="158"/>
        <v>#REF!</v>
      </c>
      <c r="DC217" t="s">
        <v>6</v>
      </c>
      <c r="DD217" t="s">
        <v>6</v>
      </c>
      <c r="DE217" t="s">
        <v>6</v>
      </c>
      <c r="DF217" t="s">
        <v>6</v>
      </c>
      <c r="DG217" t="s">
        <v>6</v>
      </c>
      <c r="DH217" t="s">
        <v>6</v>
      </c>
      <c r="DI217" t="s">
        <v>6</v>
      </c>
      <c r="DJ217" t="s">
        <v>6</v>
      </c>
      <c r="DK217" t="s">
        <v>6</v>
      </c>
      <c r="DL217" t="s">
        <v>6</v>
      </c>
      <c r="DM217" t="s">
        <v>6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56</v>
      </c>
      <c r="DW217" t="str">
        <f>'1.Лок.смета.и.Акт'!D575</f>
        <v>РУБ</v>
      </c>
      <c r="DX217">
        <v>1</v>
      </c>
      <c r="DZ217" t="s">
        <v>6</v>
      </c>
      <c r="EA217" t="s">
        <v>6</v>
      </c>
      <c r="EB217" t="s">
        <v>6</v>
      </c>
      <c r="EC217" t="s">
        <v>6</v>
      </c>
      <c r="EE217">
        <v>61530067</v>
      </c>
      <c r="EF217">
        <v>8</v>
      </c>
      <c r="EG217" t="s">
        <v>58</v>
      </c>
      <c r="EH217">
        <v>0</v>
      </c>
      <c r="EI217" t="s">
        <v>6</v>
      </c>
      <c r="EJ217">
        <v>1</v>
      </c>
      <c r="EK217">
        <v>500001</v>
      </c>
      <c r="EL217" t="s">
        <v>59</v>
      </c>
      <c r="EM217" t="s">
        <v>60</v>
      </c>
      <c r="EO217" t="s">
        <v>6</v>
      </c>
      <c r="EQ217">
        <v>0</v>
      </c>
      <c r="ER217">
        <v>1</v>
      </c>
      <c r="ES217" s="68">
        <f>'1.Лок.смета.и.Акт'!F575</f>
        <v>1</v>
      </c>
      <c r="ET217">
        <v>0</v>
      </c>
      <c r="EU217">
        <v>0</v>
      </c>
      <c r="EV217">
        <v>0</v>
      </c>
      <c r="EW217">
        <v>0</v>
      </c>
      <c r="EX217">
        <v>0</v>
      </c>
      <c r="FQ217">
        <v>0</v>
      </c>
      <c r="FR217">
        <f t="shared" si="159"/>
        <v>0</v>
      </c>
      <c r="FS217">
        <v>0</v>
      </c>
      <c r="FX217">
        <v>0</v>
      </c>
      <c r="FY217">
        <v>0</v>
      </c>
      <c r="GA217" t="s">
        <v>6</v>
      </c>
      <c r="GD217">
        <v>1</v>
      </c>
      <c r="GF217">
        <v>-1743999360</v>
      </c>
      <c r="GG217">
        <v>2</v>
      </c>
      <c r="GH217">
        <v>1</v>
      </c>
      <c r="GI217">
        <v>4</v>
      </c>
      <c r="GJ217">
        <v>0</v>
      </c>
      <c r="GK217">
        <v>0</v>
      </c>
      <c r="GL217">
        <f t="shared" si="160"/>
        <v>0</v>
      </c>
      <c r="GM217" t="e">
        <f t="shared" si="161"/>
        <v>#REF!</v>
      </c>
      <c r="GN217" t="e">
        <f t="shared" si="162"/>
        <v>#REF!</v>
      </c>
      <c r="GO217">
        <f t="shared" si="163"/>
        <v>0</v>
      </c>
      <c r="GP217">
        <f t="shared" si="164"/>
        <v>0</v>
      </c>
      <c r="GR217">
        <v>0</v>
      </c>
      <c r="GS217">
        <v>3</v>
      </c>
      <c r="GT217">
        <v>0</v>
      </c>
      <c r="GU217" t="s">
        <v>6</v>
      </c>
      <c r="GV217">
        <f t="shared" si="165"/>
        <v>0</v>
      </c>
      <c r="GW217">
        <v>1</v>
      </c>
      <c r="GX217" t="e">
        <f t="shared" si="166"/>
        <v>#REF!</v>
      </c>
      <c r="HA217">
        <v>0</v>
      </c>
      <c r="HB217">
        <v>0</v>
      </c>
      <c r="HC217">
        <f t="shared" si="167"/>
        <v>0</v>
      </c>
      <c r="HE217" t="s">
        <v>6</v>
      </c>
      <c r="HF217" t="s">
        <v>6</v>
      </c>
      <c r="HM217" t="s">
        <v>6</v>
      </c>
      <c r="HN217" t="s">
        <v>6</v>
      </c>
      <c r="HO217" t="s">
        <v>6</v>
      </c>
      <c r="HP217" t="s">
        <v>6</v>
      </c>
      <c r="HQ217" t="s">
        <v>6</v>
      </c>
      <c r="IF217">
        <v>-1</v>
      </c>
      <c r="IK217">
        <v>0</v>
      </c>
    </row>
    <row r="218" spans="1:245" x14ac:dyDescent="0.2">
      <c r="A218">
        <v>18</v>
      </c>
      <c r="B218">
        <v>1</v>
      </c>
      <c r="C218">
        <v>173</v>
      </c>
      <c r="E218" t="s">
        <v>193</v>
      </c>
      <c r="F218" t="str">
        <f>'1.Лок.смета.и.Акт'!B576</f>
        <v>19.2.03.02-0441</v>
      </c>
      <c r="G218" t="s">
        <v>63</v>
      </c>
      <c r="H218" t="s">
        <v>64</v>
      </c>
      <c r="I218">
        <f>I216*J218</f>
        <v>-2.64</v>
      </c>
      <c r="J218">
        <v>-0.02</v>
      </c>
      <c r="K218">
        <v>-0.02</v>
      </c>
      <c r="O218">
        <f t="shared" si="135"/>
        <v>-37025.589999999997</v>
      </c>
      <c r="P218">
        <f t="shared" si="136"/>
        <v>-37025.589999999997</v>
      </c>
      <c r="Q218">
        <f t="shared" si="137"/>
        <v>0</v>
      </c>
      <c r="R218">
        <f t="shared" si="138"/>
        <v>0</v>
      </c>
      <c r="S218">
        <f t="shared" si="139"/>
        <v>0</v>
      </c>
      <c r="T218">
        <f t="shared" si="140"/>
        <v>0</v>
      </c>
      <c r="U218">
        <f t="shared" si="141"/>
        <v>0</v>
      </c>
      <c r="V218">
        <f t="shared" si="142"/>
        <v>0</v>
      </c>
      <c r="W218">
        <f t="shared" si="143"/>
        <v>0</v>
      </c>
      <c r="X218">
        <f t="shared" si="144"/>
        <v>0</v>
      </c>
      <c r="Y218">
        <f t="shared" si="145"/>
        <v>0</v>
      </c>
      <c r="AA218">
        <v>74674256</v>
      </c>
      <c r="AB218">
        <f t="shared" si="146"/>
        <v>1539.5</v>
      </c>
      <c r="AC218">
        <f t="shared" si="147"/>
        <v>1539.5</v>
      </c>
      <c r="AD218">
        <f>ROUND((((ET218)-(EU218))+AE218),2)</f>
        <v>0</v>
      </c>
      <c r="AE218">
        <f t="shared" si="170"/>
        <v>0</v>
      </c>
      <c r="AF218">
        <f t="shared" si="170"/>
        <v>0</v>
      </c>
      <c r="AG218">
        <f t="shared" si="148"/>
        <v>0</v>
      </c>
      <c r="AH218">
        <f t="shared" si="171"/>
        <v>0</v>
      </c>
      <c r="AI218">
        <f t="shared" si="171"/>
        <v>0</v>
      </c>
      <c r="AJ218">
        <f t="shared" si="149"/>
        <v>0</v>
      </c>
      <c r="AK218">
        <v>1539.5</v>
      </c>
      <c r="AL218" s="68">
        <f>'1.Лок.смета.и.Акт'!F576</f>
        <v>1539.5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1</v>
      </c>
      <c r="AW218">
        <v>1</v>
      </c>
      <c r="AZ218">
        <v>1</v>
      </c>
      <c r="BA218">
        <v>1</v>
      </c>
      <c r="BB218">
        <v>1</v>
      </c>
      <c r="BC218">
        <f>'1.Лок.смета.и.Акт'!J576</f>
        <v>9.11</v>
      </c>
      <c r="BD218" t="s">
        <v>6</v>
      </c>
      <c r="BE218" t="s">
        <v>6</v>
      </c>
      <c r="BF218" t="s">
        <v>6</v>
      </c>
      <c r="BG218" t="s">
        <v>6</v>
      </c>
      <c r="BH218">
        <v>3</v>
      </c>
      <c r="BI218">
        <v>1</v>
      </c>
      <c r="BJ218" t="s">
        <v>65</v>
      </c>
      <c r="BM218">
        <v>500001</v>
      </c>
      <c r="BN218">
        <v>0</v>
      </c>
      <c r="BO218" t="s">
        <v>6</v>
      </c>
      <c r="BP218">
        <v>0</v>
      </c>
      <c r="BQ218">
        <v>8</v>
      </c>
      <c r="BR218">
        <v>1</v>
      </c>
      <c r="BS218">
        <v>1</v>
      </c>
      <c r="BT218">
        <v>1</v>
      </c>
      <c r="BU218">
        <v>1</v>
      </c>
      <c r="BV218">
        <v>1</v>
      </c>
      <c r="BW218">
        <v>1</v>
      </c>
      <c r="BX218">
        <v>1</v>
      </c>
      <c r="BY218" t="s">
        <v>6</v>
      </c>
      <c r="BZ218">
        <v>0</v>
      </c>
      <c r="CA218">
        <v>0</v>
      </c>
      <c r="CB218" t="s">
        <v>6</v>
      </c>
      <c r="CE218">
        <v>0</v>
      </c>
      <c r="CF218">
        <v>0</v>
      </c>
      <c r="CG218">
        <v>0</v>
      </c>
      <c r="CM218">
        <v>0</v>
      </c>
      <c r="CN218" t="s">
        <v>6</v>
      </c>
      <c r="CO218">
        <v>0</v>
      </c>
      <c r="CP218">
        <f t="shared" si="150"/>
        <v>-37025.589999999997</v>
      </c>
      <c r="CQ218">
        <f>AC218*BC218</f>
        <v>14024.844999999999</v>
      </c>
      <c r="CR218">
        <f>AD218*BB218</f>
        <v>0</v>
      </c>
      <c r="CS218">
        <f t="shared" si="151"/>
        <v>0</v>
      </c>
      <c r="CT218">
        <f t="shared" si="152"/>
        <v>0</v>
      </c>
      <c r="CU218">
        <f t="shared" si="153"/>
        <v>0</v>
      </c>
      <c r="CV218">
        <f t="shared" si="154"/>
        <v>0</v>
      </c>
      <c r="CW218">
        <f t="shared" si="155"/>
        <v>0</v>
      </c>
      <c r="CX218">
        <f t="shared" si="156"/>
        <v>0</v>
      </c>
      <c r="CY218">
        <f t="shared" si="157"/>
        <v>0</v>
      </c>
      <c r="CZ218">
        <f t="shared" si="158"/>
        <v>0</v>
      </c>
      <c r="DC218" t="s">
        <v>6</v>
      </c>
      <c r="DD218" t="s">
        <v>6</v>
      </c>
      <c r="DE218" t="s">
        <v>6</v>
      </c>
      <c r="DF218" t="s">
        <v>6</v>
      </c>
      <c r="DG218" t="s">
        <v>6</v>
      </c>
      <c r="DH218" t="s">
        <v>6</v>
      </c>
      <c r="DI218" t="s">
        <v>6</v>
      </c>
      <c r="DJ218" t="s">
        <v>6</v>
      </c>
      <c r="DK218" t="s">
        <v>6</v>
      </c>
      <c r="DL218" t="s">
        <v>6</v>
      </c>
      <c r="DM218" t="s">
        <v>6</v>
      </c>
      <c r="DN218">
        <v>0</v>
      </c>
      <c r="DO218">
        <v>0</v>
      </c>
      <c r="DP218">
        <v>1</v>
      </c>
      <c r="DQ218">
        <v>1</v>
      </c>
      <c r="DU218">
        <v>1005</v>
      </c>
      <c r="DV218" t="s">
        <v>64</v>
      </c>
      <c r="DW218" t="str">
        <f>'1.Лок.смета.и.Акт'!D576</f>
        <v>м2</v>
      </c>
      <c r="DX218">
        <v>1</v>
      </c>
      <c r="DZ218" t="s">
        <v>6</v>
      </c>
      <c r="EA218" t="s">
        <v>6</v>
      </c>
      <c r="EB218" t="s">
        <v>6</v>
      </c>
      <c r="EC218" t="s">
        <v>6</v>
      </c>
      <c r="EE218">
        <v>61530067</v>
      </c>
      <c r="EF218">
        <v>8</v>
      </c>
      <c r="EG218" t="s">
        <v>58</v>
      </c>
      <c r="EH218">
        <v>0</v>
      </c>
      <c r="EI218" t="s">
        <v>6</v>
      </c>
      <c r="EJ218">
        <v>1</v>
      </c>
      <c r="EK218">
        <v>500001</v>
      </c>
      <c r="EL218" t="s">
        <v>59</v>
      </c>
      <c r="EM218" t="s">
        <v>60</v>
      </c>
      <c r="EO218" t="s">
        <v>6</v>
      </c>
      <c r="EQ218">
        <v>32768</v>
      </c>
      <c r="ER218">
        <v>1539.5</v>
      </c>
      <c r="ES218" s="68">
        <f>'1.Лок.смета.и.Акт'!F576</f>
        <v>1539.5</v>
      </c>
      <c r="ET218">
        <v>0</v>
      </c>
      <c r="EU218">
        <v>0</v>
      </c>
      <c r="EV218">
        <v>0</v>
      </c>
      <c r="EW218">
        <v>0</v>
      </c>
      <c r="EX218">
        <v>0</v>
      </c>
      <c r="FQ218">
        <v>0</v>
      </c>
      <c r="FR218">
        <f t="shared" si="159"/>
        <v>0</v>
      </c>
      <c r="FS218">
        <v>0</v>
      </c>
      <c r="FX218">
        <v>0</v>
      </c>
      <c r="FY218">
        <v>0</v>
      </c>
      <c r="GA218" t="s">
        <v>6</v>
      </c>
      <c r="GD218">
        <v>1</v>
      </c>
      <c r="GF218">
        <v>1232260308</v>
      </c>
      <c r="GG218">
        <v>2</v>
      </c>
      <c r="GH218">
        <v>1</v>
      </c>
      <c r="GI218">
        <v>4</v>
      </c>
      <c r="GJ218">
        <v>0</v>
      </c>
      <c r="GK218">
        <v>0</v>
      </c>
      <c r="GL218">
        <f t="shared" si="160"/>
        <v>0</v>
      </c>
      <c r="GM218">
        <f t="shared" si="161"/>
        <v>-37025.589999999997</v>
      </c>
      <c r="GN218">
        <f t="shared" si="162"/>
        <v>-37025.589999999997</v>
      </c>
      <c r="GO218">
        <f t="shared" si="163"/>
        <v>0</v>
      </c>
      <c r="GP218">
        <f t="shared" si="164"/>
        <v>0</v>
      </c>
      <c r="GR218">
        <v>0</v>
      </c>
      <c r="GS218">
        <v>3</v>
      </c>
      <c r="GT218">
        <v>0</v>
      </c>
      <c r="GU218" t="s">
        <v>6</v>
      </c>
      <c r="GV218">
        <f t="shared" si="165"/>
        <v>0</v>
      </c>
      <c r="GW218">
        <v>1</v>
      </c>
      <c r="GX218">
        <f t="shared" si="166"/>
        <v>0</v>
      </c>
      <c r="HA218">
        <v>0</v>
      </c>
      <c r="HB218">
        <v>0</v>
      </c>
      <c r="HC218">
        <f t="shared" si="167"/>
        <v>0</v>
      </c>
      <c r="HE218" t="s">
        <v>6</v>
      </c>
      <c r="HF218" t="s">
        <v>6</v>
      </c>
      <c r="HM218" t="s">
        <v>6</v>
      </c>
      <c r="HN218" t="s">
        <v>6</v>
      </c>
      <c r="HO218" t="s">
        <v>6</v>
      </c>
      <c r="HP218" t="s">
        <v>6</v>
      </c>
      <c r="HQ218" t="s">
        <v>6</v>
      </c>
      <c r="IF218">
        <v>-1</v>
      </c>
      <c r="IK218">
        <v>0</v>
      </c>
    </row>
    <row r="219" spans="1:245" x14ac:dyDescent="0.2">
      <c r="A219">
        <v>18</v>
      </c>
      <c r="B219">
        <v>1</v>
      </c>
      <c r="C219">
        <v>174</v>
      </c>
      <c r="E219" t="s">
        <v>194</v>
      </c>
      <c r="F219" t="str">
        <f>'1.Лок.смета.и.Акт'!B577</f>
        <v>Прайс</v>
      </c>
      <c r="G219" t="s">
        <v>74</v>
      </c>
      <c r="H219" t="s">
        <v>23</v>
      </c>
      <c r="I219" t="e">
        <f>I216*J219</f>
        <v>#REF!</v>
      </c>
      <c r="J219" s="174" t="e">
        <f>#REF!</f>
        <v>#REF!</v>
      </c>
      <c r="K219">
        <v>1</v>
      </c>
      <c r="O219" t="e">
        <f t="shared" si="135"/>
        <v>#REF!</v>
      </c>
      <c r="P219" t="e">
        <f t="shared" si="136"/>
        <v>#REF!</v>
      </c>
      <c r="Q219" t="e">
        <f t="shared" si="137"/>
        <v>#REF!</v>
      </c>
      <c r="R219" t="e">
        <f t="shared" si="138"/>
        <v>#REF!</v>
      </c>
      <c r="S219" t="e">
        <f t="shared" si="139"/>
        <v>#REF!</v>
      </c>
      <c r="T219" t="e">
        <f t="shared" si="140"/>
        <v>#REF!</v>
      </c>
      <c r="U219" t="e">
        <f t="shared" si="141"/>
        <v>#REF!</v>
      </c>
      <c r="V219" t="e">
        <f t="shared" si="142"/>
        <v>#REF!</v>
      </c>
      <c r="W219" t="e">
        <f t="shared" si="143"/>
        <v>#REF!</v>
      </c>
      <c r="X219" t="e">
        <f t="shared" si="144"/>
        <v>#REF!</v>
      </c>
      <c r="Y219" t="e">
        <f t="shared" si="145"/>
        <v>#REF!</v>
      </c>
      <c r="AA219">
        <v>74674256</v>
      </c>
      <c r="AB219">
        <f t="shared" si="146"/>
        <v>1091.05</v>
      </c>
      <c r="AC219">
        <f t="shared" si="147"/>
        <v>1091.05</v>
      </c>
      <c r="AD219">
        <f>ROUND((((ET219)-(EU219))+AE219),2)</f>
        <v>0</v>
      </c>
      <c r="AE219">
        <f t="shared" si="170"/>
        <v>0</v>
      </c>
      <c r="AF219">
        <f t="shared" si="170"/>
        <v>0</v>
      </c>
      <c r="AG219">
        <f t="shared" si="148"/>
        <v>0</v>
      </c>
      <c r="AH219">
        <f t="shared" si="171"/>
        <v>0</v>
      </c>
      <c r="AI219">
        <f t="shared" si="171"/>
        <v>0</v>
      </c>
      <c r="AJ219">
        <f t="shared" si="149"/>
        <v>0</v>
      </c>
      <c r="AK219">
        <v>1091.0500000000002</v>
      </c>
      <c r="AL219" s="68">
        <f>'1.Лок.смета.и.Акт'!F577</f>
        <v>1091.0500000000002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1</v>
      </c>
      <c r="BA219">
        <v>1</v>
      </c>
      <c r="BB219">
        <v>1</v>
      </c>
      <c r="BC219">
        <f>'1.Лок.смета.и.Акт'!J577</f>
        <v>9.11</v>
      </c>
      <c r="BD219" t="s">
        <v>6</v>
      </c>
      <c r="BE219" t="s">
        <v>6</v>
      </c>
      <c r="BF219" t="s">
        <v>6</v>
      </c>
      <c r="BG219" t="s">
        <v>6</v>
      </c>
      <c r="BH219">
        <v>3</v>
      </c>
      <c r="BI219">
        <v>1</v>
      </c>
      <c r="BJ219" t="s">
        <v>75</v>
      </c>
      <c r="BM219">
        <v>500001</v>
      </c>
      <c r="BN219">
        <v>0</v>
      </c>
      <c r="BO219" t="s">
        <v>6</v>
      </c>
      <c r="BP219">
        <v>0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6</v>
      </c>
      <c r="BZ219">
        <v>0</v>
      </c>
      <c r="CA219">
        <v>0</v>
      </c>
      <c r="CB219" t="s">
        <v>6</v>
      </c>
      <c r="CE219">
        <v>0</v>
      </c>
      <c r="CF219">
        <v>0</v>
      </c>
      <c r="CG219">
        <v>0</v>
      </c>
      <c r="CM219">
        <v>0</v>
      </c>
      <c r="CN219" t="s">
        <v>6</v>
      </c>
      <c r="CO219">
        <v>0</v>
      </c>
      <c r="CP219" t="e">
        <f t="shared" si="150"/>
        <v>#REF!</v>
      </c>
      <c r="CQ219">
        <f>AC219</f>
        <v>1091.05</v>
      </c>
      <c r="CR219">
        <f>AD219</f>
        <v>0</v>
      </c>
      <c r="CS219">
        <f t="shared" si="151"/>
        <v>0</v>
      </c>
      <c r="CT219">
        <f t="shared" si="152"/>
        <v>0</v>
      </c>
      <c r="CU219">
        <f t="shared" si="153"/>
        <v>0</v>
      </c>
      <c r="CV219">
        <f t="shared" si="154"/>
        <v>0</v>
      </c>
      <c r="CW219">
        <f t="shared" si="155"/>
        <v>0</v>
      </c>
      <c r="CX219">
        <f t="shared" si="156"/>
        <v>0</v>
      </c>
      <c r="CY219" t="e">
        <f t="shared" si="157"/>
        <v>#REF!</v>
      </c>
      <c r="CZ219" t="e">
        <f t="shared" si="158"/>
        <v>#REF!</v>
      </c>
      <c r="DC219" t="s">
        <v>6</v>
      </c>
      <c r="DD219" t="s">
        <v>6</v>
      </c>
      <c r="DE219" t="s">
        <v>6</v>
      </c>
      <c r="DF219" t="s">
        <v>6</v>
      </c>
      <c r="DG219" t="s">
        <v>6</v>
      </c>
      <c r="DH219" t="s">
        <v>6</v>
      </c>
      <c r="DI219" t="s">
        <v>6</v>
      </c>
      <c r="DJ219" t="s">
        <v>6</v>
      </c>
      <c r="DK219" t="s">
        <v>6</v>
      </c>
      <c r="DL219" t="s">
        <v>6</v>
      </c>
      <c r="DM219" t="s">
        <v>6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23</v>
      </c>
      <c r="DW219" t="str">
        <f>'1.Лок.смета.и.Акт'!D577</f>
        <v>ШТ</v>
      </c>
      <c r="DX219">
        <v>1</v>
      </c>
      <c r="DZ219" t="s">
        <v>6</v>
      </c>
      <c r="EA219" t="s">
        <v>6</v>
      </c>
      <c r="EB219" t="s">
        <v>6</v>
      </c>
      <c r="EC219" t="s">
        <v>6</v>
      </c>
      <c r="EE219">
        <v>61530067</v>
      </c>
      <c r="EF219">
        <v>8</v>
      </c>
      <c r="EG219" t="s">
        <v>58</v>
      </c>
      <c r="EH219">
        <v>0</v>
      </c>
      <c r="EI219" t="s">
        <v>6</v>
      </c>
      <c r="EJ219">
        <v>1</v>
      </c>
      <c r="EK219">
        <v>500001</v>
      </c>
      <c r="EL219" t="s">
        <v>59</v>
      </c>
      <c r="EM219" t="s">
        <v>60</v>
      </c>
      <c r="EO219" t="s">
        <v>6</v>
      </c>
      <c r="EQ219">
        <v>0</v>
      </c>
      <c r="ER219">
        <v>1037.5</v>
      </c>
      <c r="ES219" s="68">
        <f>'1.Лок.смета.и.Акт'!F577</f>
        <v>1091.0500000000002</v>
      </c>
      <c r="ET219">
        <v>0</v>
      </c>
      <c r="EU219">
        <v>0</v>
      </c>
      <c r="EV219">
        <v>0</v>
      </c>
      <c r="EW219">
        <v>0</v>
      </c>
      <c r="EX219">
        <v>0</v>
      </c>
      <c r="EZ219">
        <v>5</v>
      </c>
      <c r="FC219">
        <v>0</v>
      </c>
      <c r="FD219">
        <v>18</v>
      </c>
      <c r="FF219">
        <v>1037.5</v>
      </c>
      <c r="FQ219">
        <v>0</v>
      </c>
      <c r="FR219">
        <f t="shared" si="159"/>
        <v>0</v>
      </c>
      <c r="FS219">
        <v>0</v>
      </c>
      <c r="FX219">
        <v>0</v>
      </c>
      <c r="FY219">
        <v>0</v>
      </c>
      <c r="GA219" t="s">
        <v>76</v>
      </c>
      <c r="GD219">
        <v>1</v>
      </c>
      <c r="GF219">
        <v>-398898418</v>
      </c>
      <c r="GG219">
        <v>2</v>
      </c>
      <c r="GH219">
        <v>3</v>
      </c>
      <c r="GI219">
        <v>4</v>
      </c>
      <c r="GJ219">
        <v>0</v>
      </c>
      <c r="GK219">
        <v>0</v>
      </c>
      <c r="GL219">
        <f t="shared" si="160"/>
        <v>0</v>
      </c>
      <c r="GM219" t="e">
        <f t="shared" si="161"/>
        <v>#REF!</v>
      </c>
      <c r="GN219" t="e">
        <f t="shared" si="162"/>
        <v>#REF!</v>
      </c>
      <c r="GO219">
        <f t="shared" si="163"/>
        <v>0</v>
      </c>
      <c r="GP219">
        <f t="shared" si="164"/>
        <v>0</v>
      </c>
      <c r="GR219">
        <v>1</v>
      </c>
      <c r="GS219">
        <v>1</v>
      </c>
      <c r="GT219">
        <v>0</v>
      </c>
      <c r="GU219" t="s">
        <v>6</v>
      </c>
      <c r="GV219">
        <f t="shared" si="165"/>
        <v>0</v>
      </c>
      <c r="GW219">
        <v>1</v>
      </c>
      <c r="GX219" t="e">
        <f t="shared" si="166"/>
        <v>#REF!</v>
      </c>
      <c r="HA219">
        <v>0</v>
      </c>
      <c r="HB219">
        <v>0</v>
      </c>
      <c r="HC219">
        <f t="shared" si="167"/>
        <v>0</v>
      </c>
      <c r="HE219" t="s">
        <v>43</v>
      </c>
      <c r="HF219" t="s">
        <v>45</v>
      </c>
      <c r="HG219" t="e">
        <f>ROUND(AC219*I219,2)</f>
        <v>#REF!</v>
      </c>
      <c r="HM219" t="s">
        <v>6</v>
      </c>
      <c r="HN219" t="s">
        <v>6</v>
      </c>
      <c r="HO219" t="s">
        <v>6</v>
      </c>
      <c r="HP219" t="s">
        <v>6</v>
      </c>
      <c r="HQ219" t="s">
        <v>6</v>
      </c>
      <c r="IF219">
        <v>-1</v>
      </c>
      <c r="IK219">
        <v>0</v>
      </c>
    </row>
    <row r="220" spans="1:245" x14ac:dyDescent="0.2">
      <c r="A220">
        <v>17</v>
      </c>
      <c r="B220">
        <v>1</v>
      </c>
      <c r="C220">
        <f>ROW(SmtRes!A187)</f>
        <v>187</v>
      </c>
      <c r="D220">
        <f>ROW(EtalonRes!A195)</f>
        <v>195</v>
      </c>
      <c r="E220" t="s">
        <v>195</v>
      </c>
      <c r="F220" t="s">
        <v>78</v>
      </c>
      <c r="G220" t="s">
        <v>79</v>
      </c>
      <c r="H220" t="s">
        <v>80</v>
      </c>
      <c r="I220">
        <f>'1.Лок.смета.и.Акт'!E582</f>
        <v>0.29699999999999999</v>
      </c>
      <c r="J220">
        <v>0</v>
      </c>
      <c r="K220">
        <v>0.29699999999999999</v>
      </c>
      <c r="O220">
        <f t="shared" si="135"/>
        <v>15676.66</v>
      </c>
      <c r="P220">
        <f t="shared" si="136"/>
        <v>1176.02</v>
      </c>
      <c r="Q220">
        <f t="shared" si="137"/>
        <v>485.58</v>
      </c>
      <c r="R220">
        <f t="shared" si="138"/>
        <v>154.41</v>
      </c>
      <c r="S220">
        <f t="shared" si="139"/>
        <v>14015.06</v>
      </c>
      <c r="T220">
        <f t="shared" si="140"/>
        <v>0</v>
      </c>
      <c r="U220">
        <f t="shared" si="141"/>
        <v>48.024900000000002</v>
      </c>
      <c r="V220">
        <f t="shared" si="142"/>
        <v>0.37422</v>
      </c>
      <c r="W220">
        <f t="shared" si="143"/>
        <v>0</v>
      </c>
      <c r="X220">
        <f t="shared" si="144"/>
        <v>17145.060000000001</v>
      </c>
      <c r="Y220">
        <f t="shared" si="145"/>
        <v>10202.02</v>
      </c>
      <c r="AA220">
        <v>74674256</v>
      </c>
      <c r="AB220">
        <f t="shared" si="146"/>
        <v>1971.21</v>
      </c>
      <c r="AC220">
        <f t="shared" si="147"/>
        <v>434.65</v>
      </c>
      <c r="AD220">
        <f>ROUND(((((ET220*ROUND(1.05,7)))-((EU220*ROUND(1.05,7))))+AE220),2)</f>
        <v>123.3</v>
      </c>
      <c r="AE220">
        <f>ROUND(((EU220*ROUND(1.05,7))),2)</f>
        <v>15.57</v>
      </c>
      <c r="AF220">
        <f>ROUND(((EV220*ROUND(1.05,7))),2)</f>
        <v>1413.26</v>
      </c>
      <c r="AG220">
        <f t="shared" si="148"/>
        <v>0</v>
      </c>
      <c r="AH220">
        <f>((EW220*ROUND(1.05,7)))</f>
        <v>161.70000000000002</v>
      </c>
      <c r="AI220">
        <f>((EX220*ROUND(1.05,7)))</f>
        <v>1.26</v>
      </c>
      <c r="AJ220">
        <f t="shared" si="149"/>
        <v>0</v>
      </c>
      <c r="AK220">
        <f>AL220+AM220+AO220</f>
        <v>1898.04</v>
      </c>
      <c r="AL220" s="68">
        <f>'1.Лок.смета.и.Акт'!F586</f>
        <v>434.65</v>
      </c>
      <c r="AM220" s="68">
        <f>'1.Лок.смета.и.Акт'!F584</f>
        <v>117.43</v>
      </c>
      <c r="AN220" s="68">
        <f>'1.Лок.смета.и.Акт'!F585</f>
        <v>14.83</v>
      </c>
      <c r="AO220" s="68">
        <f>'1.Лок.смета.и.Акт'!F583</f>
        <v>1345.96</v>
      </c>
      <c r="AP220">
        <v>0</v>
      </c>
      <c r="AQ220">
        <f>'1.Лок.смета.и.Акт'!E589</f>
        <v>154</v>
      </c>
      <c r="AR220">
        <v>1.2</v>
      </c>
      <c r="AS220">
        <v>0</v>
      </c>
      <c r="AT220">
        <v>121</v>
      </c>
      <c r="AU220">
        <v>72</v>
      </c>
      <c r="AV220">
        <v>1</v>
      </c>
      <c r="AW220">
        <v>1</v>
      </c>
      <c r="AZ220">
        <v>1</v>
      </c>
      <c r="BA220">
        <f>'1.Лок.смета.и.Акт'!J583</f>
        <v>33.39</v>
      </c>
      <c r="BB220">
        <f>'1.Лок.смета.и.Акт'!J584</f>
        <v>13.26</v>
      </c>
      <c r="BC220">
        <f>'1.Лок.смета.и.Акт'!J586</f>
        <v>9.11</v>
      </c>
      <c r="BD220" t="s">
        <v>6</v>
      </c>
      <c r="BE220" t="s">
        <v>6</v>
      </c>
      <c r="BF220" t="s">
        <v>6</v>
      </c>
      <c r="BG220" t="s">
        <v>6</v>
      </c>
      <c r="BH220">
        <v>0</v>
      </c>
      <c r="BI220">
        <v>1</v>
      </c>
      <c r="BJ220" t="s">
        <v>81</v>
      </c>
      <c r="BM220">
        <v>20001</v>
      </c>
      <c r="BN220">
        <v>0</v>
      </c>
      <c r="BO220" t="s">
        <v>6</v>
      </c>
      <c r="BP220">
        <v>0</v>
      </c>
      <c r="BQ220">
        <v>22</v>
      </c>
      <c r="BR220">
        <v>0</v>
      </c>
      <c r="BS220">
        <f>'1.Лок.смета.и.Акт'!J585</f>
        <v>33.39</v>
      </c>
      <c r="BT220">
        <v>1</v>
      </c>
      <c r="BU220">
        <v>1</v>
      </c>
      <c r="BV220">
        <v>1</v>
      </c>
      <c r="BW220">
        <v>1</v>
      </c>
      <c r="BX220">
        <v>1</v>
      </c>
      <c r="BY220" t="s">
        <v>6</v>
      </c>
      <c r="BZ220">
        <v>121</v>
      </c>
      <c r="CA220">
        <v>72</v>
      </c>
      <c r="CB220" t="s">
        <v>6</v>
      </c>
      <c r="CE220">
        <v>0</v>
      </c>
      <c r="CF220">
        <v>0</v>
      </c>
      <c r="CG220">
        <v>0</v>
      </c>
      <c r="CM220">
        <v>0</v>
      </c>
      <c r="CN220" t="s">
        <v>82</v>
      </c>
      <c r="CO220">
        <v>0</v>
      </c>
      <c r="CP220">
        <f t="shared" si="150"/>
        <v>15676.66</v>
      </c>
      <c r="CQ220">
        <f>AC220*BC220</f>
        <v>3959.6614999999997</v>
      </c>
      <c r="CR220">
        <f>AD220*BB220</f>
        <v>1634.9579999999999</v>
      </c>
      <c r="CS220">
        <f t="shared" si="151"/>
        <v>519.88229999999999</v>
      </c>
      <c r="CT220">
        <f t="shared" si="152"/>
        <v>47188.751400000001</v>
      </c>
      <c r="CU220">
        <f t="shared" si="153"/>
        <v>0</v>
      </c>
      <c r="CV220">
        <f t="shared" si="154"/>
        <v>161.70000000000002</v>
      </c>
      <c r="CW220">
        <f t="shared" si="155"/>
        <v>1.26</v>
      </c>
      <c r="CX220">
        <f t="shared" si="156"/>
        <v>0</v>
      </c>
      <c r="CY220">
        <f t="shared" si="157"/>
        <v>17145.058699999998</v>
      </c>
      <c r="CZ220">
        <f t="shared" si="158"/>
        <v>10202.018399999999</v>
      </c>
      <c r="DC220" t="s">
        <v>6</v>
      </c>
      <c r="DD220" t="s">
        <v>6</v>
      </c>
      <c r="DE220" t="s">
        <v>83</v>
      </c>
      <c r="DF220" t="s">
        <v>83</v>
      </c>
      <c r="DG220" t="s">
        <v>83</v>
      </c>
      <c r="DH220" t="s">
        <v>6</v>
      </c>
      <c r="DI220" t="s">
        <v>83</v>
      </c>
      <c r="DJ220" t="s">
        <v>83</v>
      </c>
      <c r="DK220" t="s">
        <v>6</v>
      </c>
      <c r="DL220" t="s">
        <v>6</v>
      </c>
      <c r="DM220" t="s">
        <v>6</v>
      </c>
      <c r="DN220">
        <v>0</v>
      </c>
      <c r="DO220">
        <v>0</v>
      </c>
      <c r="DP220">
        <v>1</v>
      </c>
      <c r="DQ220">
        <v>1</v>
      </c>
      <c r="DU220">
        <v>1005</v>
      </c>
      <c r="DV220" t="s">
        <v>80</v>
      </c>
      <c r="DW220" t="str">
        <f>'1.Лок.смета.и.Акт'!D582</f>
        <v>100 м2</v>
      </c>
      <c r="DX220">
        <v>100</v>
      </c>
      <c r="DZ220" t="s">
        <v>6</v>
      </c>
      <c r="EA220" t="s">
        <v>6</v>
      </c>
      <c r="EB220" t="s">
        <v>6</v>
      </c>
      <c r="EC220" t="s">
        <v>6</v>
      </c>
      <c r="EE220">
        <v>61529847</v>
      </c>
      <c r="EF220">
        <v>22</v>
      </c>
      <c r="EG220" t="s">
        <v>27</v>
      </c>
      <c r="EH220">
        <v>16</v>
      </c>
      <c r="EI220" t="s">
        <v>28</v>
      </c>
      <c r="EJ220">
        <v>1</v>
      </c>
      <c r="EK220">
        <v>20001</v>
      </c>
      <c r="EL220" t="s">
        <v>29</v>
      </c>
      <c r="EM220" t="s">
        <v>30</v>
      </c>
      <c r="EO220" t="s">
        <v>31</v>
      </c>
      <c r="EQ220">
        <v>0</v>
      </c>
      <c r="ER220">
        <f>ES220+ET220+EV220</f>
        <v>1898.04</v>
      </c>
      <c r="ES220" s="68">
        <f>'1.Лок.смета.и.Акт'!F586</f>
        <v>434.65</v>
      </c>
      <c r="ET220" s="68">
        <f>'1.Лок.смета.и.Акт'!F584</f>
        <v>117.43</v>
      </c>
      <c r="EU220" s="68">
        <f>'1.Лок.смета.и.Акт'!F585</f>
        <v>14.83</v>
      </c>
      <c r="EV220" s="68">
        <f>'1.Лок.смета.и.Акт'!F583</f>
        <v>1345.96</v>
      </c>
      <c r="EW220">
        <f>'1.Лок.смета.и.Акт'!E589</f>
        <v>154</v>
      </c>
      <c r="EX220">
        <v>1.2</v>
      </c>
      <c r="EY220">
        <v>0</v>
      </c>
      <c r="FQ220">
        <v>0</v>
      </c>
      <c r="FR220">
        <f t="shared" si="159"/>
        <v>0</v>
      </c>
      <c r="FS220">
        <v>0</v>
      </c>
      <c r="FX220">
        <v>121</v>
      </c>
      <c r="FY220">
        <v>72</v>
      </c>
      <c r="GA220" t="s">
        <v>6</v>
      </c>
      <c r="GD220">
        <v>1</v>
      </c>
      <c r="GF220">
        <v>-706050576</v>
      </c>
      <c r="GG220">
        <v>2</v>
      </c>
      <c r="GH220">
        <v>1</v>
      </c>
      <c r="GI220">
        <v>4</v>
      </c>
      <c r="GJ220">
        <v>0</v>
      </c>
      <c r="GK220">
        <v>0</v>
      </c>
      <c r="GL220">
        <f t="shared" si="160"/>
        <v>0</v>
      </c>
      <c r="GM220">
        <f t="shared" si="161"/>
        <v>43023.74</v>
      </c>
      <c r="GN220">
        <f t="shared" si="162"/>
        <v>43023.74</v>
      </c>
      <c r="GO220">
        <f t="shared" si="163"/>
        <v>0</v>
      </c>
      <c r="GP220">
        <f t="shared" si="164"/>
        <v>0</v>
      </c>
      <c r="GR220">
        <v>0</v>
      </c>
      <c r="GS220">
        <v>3</v>
      </c>
      <c r="GT220">
        <v>0</v>
      </c>
      <c r="GU220" t="s">
        <v>6</v>
      </c>
      <c r="GV220">
        <f t="shared" si="165"/>
        <v>0</v>
      </c>
      <c r="GW220">
        <v>1</v>
      </c>
      <c r="GX220">
        <f t="shared" si="166"/>
        <v>0</v>
      </c>
      <c r="HA220">
        <v>0</v>
      </c>
      <c r="HB220">
        <v>0</v>
      </c>
      <c r="HC220">
        <f t="shared" si="167"/>
        <v>0</v>
      </c>
      <c r="HE220" t="s">
        <v>6</v>
      </c>
      <c r="HF220" t="s">
        <v>6</v>
      </c>
      <c r="HM220" t="s">
        <v>6</v>
      </c>
      <c r="HN220" t="s">
        <v>32</v>
      </c>
      <c r="HO220" t="s">
        <v>33</v>
      </c>
      <c r="HP220" t="s">
        <v>28</v>
      </c>
      <c r="HQ220" t="s">
        <v>28</v>
      </c>
      <c r="IF220">
        <v>-1</v>
      </c>
      <c r="IK220">
        <v>0</v>
      </c>
    </row>
    <row r="221" spans="1:245" x14ac:dyDescent="0.2">
      <c r="A221">
        <v>18</v>
      </c>
      <c r="B221">
        <v>1</v>
      </c>
      <c r="C221">
        <v>186</v>
      </c>
      <c r="E221" t="s">
        <v>196</v>
      </c>
      <c r="F221" t="str">
        <f>'1.Лок.смета.и.Акт'!B590</f>
        <v>Прайс</v>
      </c>
      <c r="G221" t="s">
        <v>85</v>
      </c>
      <c r="H221" t="s">
        <v>64</v>
      </c>
      <c r="I221" t="e">
        <f>I220*J221</f>
        <v>#REF!</v>
      </c>
      <c r="J221" s="174" t="e">
        <f>#REF!</f>
        <v>#REF!</v>
      </c>
      <c r="K221">
        <v>91.582491599999997</v>
      </c>
      <c r="O221" t="e">
        <f t="shared" si="135"/>
        <v>#REF!</v>
      </c>
      <c r="P221" t="e">
        <f t="shared" si="136"/>
        <v>#REF!</v>
      </c>
      <c r="Q221" t="e">
        <f t="shared" si="137"/>
        <v>#REF!</v>
      </c>
      <c r="R221" t="e">
        <f t="shared" si="138"/>
        <v>#REF!</v>
      </c>
      <c r="S221" t="e">
        <f t="shared" si="139"/>
        <v>#REF!</v>
      </c>
      <c r="T221" t="e">
        <f t="shared" si="140"/>
        <v>#REF!</v>
      </c>
      <c r="U221" t="e">
        <f t="shared" si="141"/>
        <v>#REF!</v>
      </c>
      <c r="V221" t="e">
        <f t="shared" si="142"/>
        <v>#REF!</v>
      </c>
      <c r="W221" t="e">
        <f t="shared" si="143"/>
        <v>#REF!</v>
      </c>
      <c r="X221" t="e">
        <f t="shared" si="144"/>
        <v>#REF!</v>
      </c>
      <c r="Y221" t="e">
        <f t="shared" si="145"/>
        <v>#REF!</v>
      </c>
      <c r="AA221">
        <v>74674256</v>
      </c>
      <c r="AB221">
        <f t="shared" si="146"/>
        <v>1149.8900000000001</v>
      </c>
      <c r="AC221">
        <f t="shared" si="147"/>
        <v>1149.8900000000001</v>
      </c>
      <c r="AD221">
        <f>ROUND((((ET221)-(EU221))+AE221),2)</f>
        <v>0</v>
      </c>
      <c r="AE221">
        <f>ROUND((EU221),2)</f>
        <v>0</v>
      </c>
      <c r="AF221">
        <f>ROUND((EV221),2)</f>
        <v>0</v>
      </c>
      <c r="AG221">
        <f t="shared" si="148"/>
        <v>0</v>
      </c>
      <c r="AH221">
        <f>(EW221)</f>
        <v>0</v>
      </c>
      <c r="AI221">
        <f>(EX221)</f>
        <v>0</v>
      </c>
      <c r="AJ221">
        <f t="shared" si="149"/>
        <v>0</v>
      </c>
      <c r="AK221">
        <v>1149.8900000000001</v>
      </c>
      <c r="AL221" s="68">
        <f>'1.Лок.смета.и.Акт'!F590</f>
        <v>1149.8900000000001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1</v>
      </c>
      <c r="AW221">
        <v>1</v>
      </c>
      <c r="AZ221">
        <v>1</v>
      </c>
      <c r="BA221">
        <v>1</v>
      </c>
      <c r="BB221">
        <v>1</v>
      </c>
      <c r="BC221">
        <f>'1.Лок.смета.и.Акт'!J590</f>
        <v>9.11</v>
      </c>
      <c r="BD221" t="s">
        <v>6</v>
      </c>
      <c r="BE221" t="s">
        <v>6</v>
      </c>
      <c r="BF221" t="s">
        <v>6</v>
      </c>
      <c r="BG221" t="s">
        <v>6</v>
      </c>
      <c r="BH221">
        <v>3</v>
      </c>
      <c r="BI221">
        <v>1</v>
      </c>
      <c r="BJ221" t="s">
        <v>86</v>
      </c>
      <c r="BM221">
        <v>500001</v>
      </c>
      <c r="BN221">
        <v>0</v>
      </c>
      <c r="BO221" t="s">
        <v>6</v>
      </c>
      <c r="BP221">
        <v>0</v>
      </c>
      <c r="BQ221">
        <v>8</v>
      </c>
      <c r="BR221">
        <v>0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 t="s">
        <v>6</v>
      </c>
      <c r="BZ221">
        <v>0</v>
      </c>
      <c r="CA221">
        <v>0</v>
      </c>
      <c r="CB221" t="s">
        <v>6</v>
      </c>
      <c r="CE221">
        <v>0</v>
      </c>
      <c r="CF221">
        <v>0</v>
      </c>
      <c r="CG221">
        <v>0</v>
      </c>
      <c r="CM221">
        <v>0</v>
      </c>
      <c r="CN221" t="s">
        <v>6</v>
      </c>
      <c r="CO221">
        <v>0</v>
      </c>
      <c r="CP221" t="e">
        <f t="shared" si="150"/>
        <v>#REF!</v>
      </c>
      <c r="CQ221">
        <f>AC221</f>
        <v>1149.8900000000001</v>
      </c>
      <c r="CR221">
        <f>AD221</f>
        <v>0</v>
      </c>
      <c r="CS221">
        <f t="shared" si="151"/>
        <v>0</v>
      </c>
      <c r="CT221">
        <f t="shared" si="152"/>
        <v>0</v>
      </c>
      <c r="CU221">
        <f t="shared" si="153"/>
        <v>0</v>
      </c>
      <c r="CV221">
        <f t="shared" si="154"/>
        <v>0</v>
      </c>
      <c r="CW221">
        <f t="shared" si="155"/>
        <v>0</v>
      </c>
      <c r="CX221">
        <f t="shared" si="156"/>
        <v>0</v>
      </c>
      <c r="CY221" t="e">
        <f t="shared" si="157"/>
        <v>#REF!</v>
      </c>
      <c r="CZ221" t="e">
        <f t="shared" si="158"/>
        <v>#REF!</v>
      </c>
      <c r="DC221" t="s">
        <v>6</v>
      </c>
      <c r="DD221" t="s">
        <v>6</v>
      </c>
      <c r="DE221" t="s">
        <v>6</v>
      </c>
      <c r="DF221" t="s">
        <v>6</v>
      </c>
      <c r="DG221" t="s">
        <v>6</v>
      </c>
      <c r="DH221" t="s">
        <v>6</v>
      </c>
      <c r="DI221" t="s">
        <v>6</v>
      </c>
      <c r="DJ221" t="s">
        <v>6</v>
      </c>
      <c r="DK221" t="s">
        <v>6</v>
      </c>
      <c r="DL221" t="s">
        <v>6</v>
      </c>
      <c r="DM221" t="s">
        <v>6</v>
      </c>
      <c r="DN221">
        <v>0</v>
      </c>
      <c r="DO221">
        <v>0</v>
      </c>
      <c r="DP221">
        <v>1</v>
      </c>
      <c r="DQ221">
        <v>1</v>
      </c>
      <c r="DU221">
        <v>1005</v>
      </c>
      <c r="DV221" t="s">
        <v>64</v>
      </c>
      <c r="DW221" t="str">
        <f>'1.Лок.смета.и.Акт'!D590</f>
        <v>м2</v>
      </c>
      <c r="DX221">
        <v>1</v>
      </c>
      <c r="DZ221" t="s">
        <v>6</v>
      </c>
      <c r="EA221" t="s">
        <v>6</v>
      </c>
      <c r="EB221" t="s">
        <v>6</v>
      </c>
      <c r="EC221" t="s">
        <v>6</v>
      </c>
      <c r="EE221">
        <v>61530067</v>
      </c>
      <c r="EF221">
        <v>8</v>
      </c>
      <c r="EG221" t="s">
        <v>58</v>
      </c>
      <c r="EH221">
        <v>0</v>
      </c>
      <c r="EI221" t="s">
        <v>6</v>
      </c>
      <c r="EJ221">
        <v>1</v>
      </c>
      <c r="EK221">
        <v>500001</v>
      </c>
      <c r="EL221" t="s">
        <v>59</v>
      </c>
      <c r="EM221" t="s">
        <v>60</v>
      </c>
      <c r="EO221" t="s">
        <v>6</v>
      </c>
      <c r="EQ221">
        <v>0</v>
      </c>
      <c r="ER221">
        <v>1093.44</v>
      </c>
      <c r="ES221" s="68">
        <f>'1.Лок.смета.и.Акт'!F590</f>
        <v>1149.8900000000001</v>
      </c>
      <c r="ET221">
        <v>0</v>
      </c>
      <c r="EU221">
        <v>0</v>
      </c>
      <c r="EV221">
        <v>0</v>
      </c>
      <c r="EW221">
        <v>0</v>
      </c>
      <c r="EX221">
        <v>0</v>
      </c>
      <c r="EZ221">
        <v>5</v>
      </c>
      <c r="FC221">
        <v>0</v>
      </c>
      <c r="FD221">
        <v>18</v>
      </c>
      <c r="FF221">
        <v>1093.44</v>
      </c>
      <c r="FQ221">
        <v>0</v>
      </c>
      <c r="FR221">
        <f t="shared" si="159"/>
        <v>0</v>
      </c>
      <c r="FS221">
        <v>0</v>
      </c>
      <c r="FX221">
        <v>0</v>
      </c>
      <c r="FY221">
        <v>0</v>
      </c>
      <c r="GA221" t="s">
        <v>87</v>
      </c>
      <c r="GD221">
        <v>1</v>
      </c>
      <c r="GF221">
        <v>1130695863</v>
      </c>
      <c r="GG221">
        <v>2</v>
      </c>
      <c r="GH221">
        <v>3</v>
      </c>
      <c r="GI221">
        <v>4</v>
      </c>
      <c r="GJ221">
        <v>0</v>
      </c>
      <c r="GK221">
        <v>0</v>
      </c>
      <c r="GL221">
        <f t="shared" si="160"/>
        <v>0</v>
      </c>
      <c r="GM221" t="e">
        <f t="shared" si="161"/>
        <v>#REF!</v>
      </c>
      <c r="GN221" t="e">
        <f t="shared" si="162"/>
        <v>#REF!</v>
      </c>
      <c r="GO221">
        <f t="shared" si="163"/>
        <v>0</v>
      </c>
      <c r="GP221">
        <f t="shared" si="164"/>
        <v>0</v>
      </c>
      <c r="GR221">
        <v>1</v>
      </c>
      <c r="GS221">
        <v>1</v>
      </c>
      <c r="GT221">
        <v>0</v>
      </c>
      <c r="GU221" t="s">
        <v>6</v>
      </c>
      <c r="GV221">
        <f t="shared" si="165"/>
        <v>0</v>
      </c>
      <c r="GW221">
        <v>1</v>
      </c>
      <c r="GX221" t="e">
        <f t="shared" si="166"/>
        <v>#REF!</v>
      </c>
      <c r="HA221">
        <v>0</v>
      </c>
      <c r="HB221">
        <v>0</v>
      </c>
      <c r="HC221">
        <f t="shared" si="167"/>
        <v>0</v>
      </c>
      <c r="HE221" t="s">
        <v>43</v>
      </c>
      <c r="HF221" t="s">
        <v>45</v>
      </c>
      <c r="HG221" t="e">
        <f>ROUND(AC221*I221,2)</f>
        <v>#REF!</v>
      </c>
      <c r="HM221" t="s">
        <v>6</v>
      </c>
      <c r="HN221" t="s">
        <v>6</v>
      </c>
      <c r="HO221" t="s">
        <v>6</v>
      </c>
      <c r="HP221" t="s">
        <v>6</v>
      </c>
      <c r="HQ221" t="s">
        <v>6</v>
      </c>
      <c r="IF221">
        <v>-1</v>
      </c>
      <c r="IK221">
        <v>0</v>
      </c>
    </row>
    <row r="222" spans="1:245" x14ac:dyDescent="0.2">
      <c r="A222">
        <v>18</v>
      </c>
      <c r="B222">
        <v>1</v>
      </c>
      <c r="C222">
        <v>187</v>
      </c>
      <c r="E222" t="s">
        <v>197</v>
      </c>
      <c r="F222" t="str">
        <f>'1.Лок.смета.и.Акт'!B592</f>
        <v>Прайс</v>
      </c>
      <c r="G222" t="s">
        <v>89</v>
      </c>
      <c r="H222" t="s">
        <v>64</v>
      </c>
      <c r="I222" t="e">
        <f>I220*J222</f>
        <v>#REF!</v>
      </c>
      <c r="J222" s="174" t="e">
        <f>#REF!</f>
        <v>#REF!</v>
      </c>
      <c r="K222">
        <v>8.4175083999999991</v>
      </c>
      <c r="O222" t="e">
        <f t="shared" si="135"/>
        <v>#REF!</v>
      </c>
      <c r="P222" t="e">
        <f t="shared" si="136"/>
        <v>#REF!</v>
      </c>
      <c r="Q222" t="e">
        <f t="shared" si="137"/>
        <v>#REF!</v>
      </c>
      <c r="R222" t="e">
        <f t="shared" si="138"/>
        <v>#REF!</v>
      </c>
      <c r="S222" t="e">
        <f t="shared" si="139"/>
        <v>#REF!</v>
      </c>
      <c r="T222" t="e">
        <f t="shared" si="140"/>
        <v>#REF!</v>
      </c>
      <c r="U222" t="e">
        <f t="shared" si="141"/>
        <v>#REF!</v>
      </c>
      <c r="V222" t="e">
        <f t="shared" si="142"/>
        <v>#REF!</v>
      </c>
      <c r="W222" t="e">
        <f t="shared" si="143"/>
        <v>#REF!</v>
      </c>
      <c r="X222" t="e">
        <f t="shared" si="144"/>
        <v>#REF!</v>
      </c>
      <c r="Y222" t="e">
        <f t="shared" si="145"/>
        <v>#REF!</v>
      </c>
      <c r="AA222">
        <v>74674256</v>
      </c>
      <c r="AB222">
        <f t="shared" si="146"/>
        <v>1038.69</v>
      </c>
      <c r="AC222">
        <f t="shared" si="147"/>
        <v>1038.69</v>
      </c>
      <c r="AD222">
        <f>ROUND((((ET222)-(EU222))+AE222),2)</f>
        <v>0</v>
      </c>
      <c r="AE222">
        <f>ROUND((EU222),2)</f>
        <v>0</v>
      </c>
      <c r="AF222">
        <f>ROUND((EV222),2)</f>
        <v>0</v>
      </c>
      <c r="AG222">
        <f t="shared" si="148"/>
        <v>0</v>
      </c>
      <c r="AH222">
        <f>(EW222)</f>
        <v>0</v>
      </c>
      <c r="AI222">
        <f>(EX222)</f>
        <v>0</v>
      </c>
      <c r="AJ222">
        <f t="shared" si="149"/>
        <v>0</v>
      </c>
      <c r="AK222">
        <v>1038.69</v>
      </c>
      <c r="AL222" s="68">
        <f>'1.Лок.смета.и.Акт'!F592</f>
        <v>1038.69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1</v>
      </c>
      <c r="AW222">
        <v>1</v>
      </c>
      <c r="AZ222">
        <v>1</v>
      </c>
      <c r="BA222">
        <v>1</v>
      </c>
      <c r="BB222">
        <v>1</v>
      </c>
      <c r="BC222">
        <f>'1.Лок.смета.и.Акт'!J592</f>
        <v>9.11</v>
      </c>
      <c r="BD222" t="s">
        <v>6</v>
      </c>
      <c r="BE222" t="s">
        <v>6</v>
      </c>
      <c r="BF222" t="s">
        <v>6</v>
      </c>
      <c r="BG222" t="s">
        <v>6</v>
      </c>
      <c r="BH222">
        <v>3</v>
      </c>
      <c r="BI222">
        <v>1</v>
      </c>
      <c r="BJ222" t="s">
        <v>86</v>
      </c>
      <c r="BM222">
        <v>500001</v>
      </c>
      <c r="BN222">
        <v>0</v>
      </c>
      <c r="BO222" t="s">
        <v>6</v>
      </c>
      <c r="BP222">
        <v>0</v>
      </c>
      <c r="BQ222">
        <v>8</v>
      </c>
      <c r="BR222">
        <v>0</v>
      </c>
      <c r="BS222">
        <v>1</v>
      </c>
      <c r="BT222">
        <v>1</v>
      </c>
      <c r="BU222">
        <v>1</v>
      </c>
      <c r="BV222">
        <v>1</v>
      </c>
      <c r="BW222">
        <v>1</v>
      </c>
      <c r="BX222">
        <v>1</v>
      </c>
      <c r="BY222" t="s">
        <v>6</v>
      </c>
      <c r="BZ222">
        <v>0</v>
      </c>
      <c r="CA222">
        <v>0</v>
      </c>
      <c r="CB222" t="s">
        <v>6</v>
      </c>
      <c r="CE222">
        <v>0</v>
      </c>
      <c r="CF222">
        <v>0</v>
      </c>
      <c r="CG222">
        <v>0</v>
      </c>
      <c r="CM222">
        <v>0</v>
      </c>
      <c r="CN222" t="s">
        <v>6</v>
      </c>
      <c r="CO222">
        <v>0</v>
      </c>
      <c r="CP222" t="e">
        <f t="shared" si="150"/>
        <v>#REF!</v>
      </c>
      <c r="CQ222">
        <f>AC222</f>
        <v>1038.69</v>
      </c>
      <c r="CR222">
        <f>AD222</f>
        <v>0</v>
      </c>
      <c r="CS222">
        <f t="shared" si="151"/>
        <v>0</v>
      </c>
      <c r="CT222">
        <f t="shared" si="152"/>
        <v>0</v>
      </c>
      <c r="CU222">
        <f t="shared" si="153"/>
        <v>0</v>
      </c>
      <c r="CV222">
        <f t="shared" si="154"/>
        <v>0</v>
      </c>
      <c r="CW222">
        <f t="shared" si="155"/>
        <v>0</v>
      </c>
      <c r="CX222">
        <f t="shared" si="156"/>
        <v>0</v>
      </c>
      <c r="CY222" t="e">
        <f t="shared" si="157"/>
        <v>#REF!</v>
      </c>
      <c r="CZ222" t="e">
        <f t="shared" si="158"/>
        <v>#REF!</v>
      </c>
      <c r="DC222" t="s">
        <v>6</v>
      </c>
      <c r="DD222" t="s">
        <v>6</v>
      </c>
      <c r="DE222" t="s">
        <v>6</v>
      </c>
      <c r="DF222" t="s">
        <v>6</v>
      </c>
      <c r="DG222" t="s">
        <v>6</v>
      </c>
      <c r="DH222" t="s">
        <v>6</v>
      </c>
      <c r="DI222" t="s">
        <v>6</v>
      </c>
      <c r="DJ222" t="s">
        <v>6</v>
      </c>
      <c r="DK222" t="s">
        <v>6</v>
      </c>
      <c r="DL222" t="s">
        <v>6</v>
      </c>
      <c r="DM222" t="s">
        <v>6</v>
      </c>
      <c r="DN222">
        <v>0</v>
      </c>
      <c r="DO222">
        <v>0</v>
      </c>
      <c r="DP222">
        <v>1</v>
      </c>
      <c r="DQ222">
        <v>1</v>
      </c>
      <c r="DU222">
        <v>1005</v>
      </c>
      <c r="DV222" t="s">
        <v>64</v>
      </c>
      <c r="DW222" t="str">
        <f>'1.Лок.смета.и.Акт'!D592</f>
        <v>м2</v>
      </c>
      <c r="DX222">
        <v>1</v>
      </c>
      <c r="DZ222" t="s">
        <v>6</v>
      </c>
      <c r="EA222" t="s">
        <v>6</v>
      </c>
      <c r="EB222" t="s">
        <v>6</v>
      </c>
      <c r="EC222" t="s">
        <v>6</v>
      </c>
      <c r="EE222">
        <v>61530067</v>
      </c>
      <c r="EF222">
        <v>8</v>
      </c>
      <c r="EG222" t="s">
        <v>58</v>
      </c>
      <c r="EH222">
        <v>0</v>
      </c>
      <c r="EI222" t="s">
        <v>6</v>
      </c>
      <c r="EJ222">
        <v>1</v>
      </c>
      <c r="EK222">
        <v>500001</v>
      </c>
      <c r="EL222" t="s">
        <v>59</v>
      </c>
      <c r="EM222" t="s">
        <v>60</v>
      </c>
      <c r="EO222" t="s">
        <v>6</v>
      </c>
      <c r="EQ222">
        <v>0</v>
      </c>
      <c r="ER222">
        <v>987.7</v>
      </c>
      <c r="ES222" s="68">
        <f>'1.Лок.смета.и.Акт'!F592</f>
        <v>1038.69</v>
      </c>
      <c r="ET222">
        <v>0</v>
      </c>
      <c r="EU222">
        <v>0</v>
      </c>
      <c r="EV222">
        <v>0</v>
      </c>
      <c r="EW222">
        <v>0</v>
      </c>
      <c r="EX222">
        <v>0</v>
      </c>
      <c r="EZ222">
        <v>5</v>
      </c>
      <c r="FC222">
        <v>0</v>
      </c>
      <c r="FD222">
        <v>18</v>
      </c>
      <c r="FF222">
        <v>987.7</v>
      </c>
      <c r="FQ222">
        <v>0</v>
      </c>
      <c r="FR222">
        <f t="shared" si="159"/>
        <v>0</v>
      </c>
      <c r="FS222">
        <v>0</v>
      </c>
      <c r="FX222">
        <v>0</v>
      </c>
      <c r="FY222">
        <v>0</v>
      </c>
      <c r="GA222" t="s">
        <v>90</v>
      </c>
      <c r="GD222">
        <v>1</v>
      </c>
      <c r="GF222">
        <v>326221955</v>
      </c>
      <c r="GG222">
        <v>2</v>
      </c>
      <c r="GH222">
        <v>3</v>
      </c>
      <c r="GI222">
        <v>4</v>
      </c>
      <c r="GJ222">
        <v>0</v>
      </c>
      <c r="GK222">
        <v>0</v>
      </c>
      <c r="GL222">
        <f t="shared" si="160"/>
        <v>0</v>
      </c>
      <c r="GM222" t="e">
        <f t="shared" si="161"/>
        <v>#REF!</v>
      </c>
      <c r="GN222" t="e">
        <f t="shared" si="162"/>
        <v>#REF!</v>
      </c>
      <c r="GO222">
        <f t="shared" si="163"/>
        <v>0</v>
      </c>
      <c r="GP222">
        <f t="shared" si="164"/>
        <v>0</v>
      </c>
      <c r="GR222">
        <v>1</v>
      </c>
      <c r="GS222">
        <v>1</v>
      </c>
      <c r="GT222">
        <v>0</v>
      </c>
      <c r="GU222" t="s">
        <v>6</v>
      </c>
      <c r="GV222">
        <f t="shared" si="165"/>
        <v>0</v>
      </c>
      <c r="GW222">
        <v>1</v>
      </c>
      <c r="GX222" t="e">
        <f t="shared" si="166"/>
        <v>#REF!</v>
      </c>
      <c r="HA222">
        <v>0</v>
      </c>
      <c r="HB222">
        <v>0</v>
      </c>
      <c r="HC222">
        <f t="shared" si="167"/>
        <v>0</v>
      </c>
      <c r="HE222" t="s">
        <v>43</v>
      </c>
      <c r="HF222" t="s">
        <v>45</v>
      </c>
      <c r="HG222" t="e">
        <f>ROUND(AC222*I222,2)</f>
        <v>#REF!</v>
      </c>
      <c r="HM222" t="s">
        <v>6</v>
      </c>
      <c r="HN222" t="s">
        <v>6</v>
      </c>
      <c r="HO222" t="s">
        <v>6</v>
      </c>
      <c r="HP222" t="s">
        <v>6</v>
      </c>
      <c r="HQ222" t="s">
        <v>6</v>
      </c>
      <c r="IF222">
        <v>-1</v>
      </c>
      <c r="IK222">
        <v>0</v>
      </c>
    </row>
    <row r="223" spans="1:245" x14ac:dyDescent="0.2">
      <c r="IF223">
        <v>-1</v>
      </c>
    </row>
    <row r="224" spans="1:245" x14ac:dyDescent="0.2">
      <c r="A224" s="2">
        <v>51</v>
      </c>
      <c r="B224" s="2">
        <f>B204</f>
        <v>1</v>
      </c>
      <c r="C224" s="2">
        <f>A204</f>
        <v>4</v>
      </c>
      <c r="D224" s="2">
        <f>ROW(A204)</f>
        <v>204</v>
      </c>
      <c r="E224" s="2"/>
      <c r="F224" s="2" t="str">
        <f>IF(F204&lt;&gt;"",F204,"")</f>
        <v/>
      </c>
      <c r="G224" s="2" t="str">
        <f>IF(G204&lt;&gt;"",G204,"")</f>
        <v>Секция 3</v>
      </c>
      <c r="H224" s="2">
        <v>0</v>
      </c>
      <c r="I224" s="2"/>
      <c r="J224" s="2"/>
      <c r="K224" s="2"/>
      <c r="L224" s="2"/>
      <c r="M224" s="2"/>
      <c r="N224" s="2"/>
      <c r="O224" s="2" t="e">
        <f t="shared" ref="O224:T224" si="172">ROUND(AB224,2)</f>
        <v>#REF!</v>
      </c>
      <c r="P224" s="2" t="e">
        <f t="shared" si="172"/>
        <v>#REF!</v>
      </c>
      <c r="Q224" s="2" t="e">
        <f t="shared" si="172"/>
        <v>#REF!</v>
      </c>
      <c r="R224" s="2" t="e">
        <f t="shared" si="172"/>
        <v>#REF!</v>
      </c>
      <c r="S224" s="2" t="e">
        <f t="shared" si="172"/>
        <v>#REF!</v>
      </c>
      <c r="T224" s="2" t="e">
        <f t="shared" si="172"/>
        <v>#REF!</v>
      </c>
      <c r="U224" s="2" t="e">
        <f>AH224</f>
        <v>#REF!</v>
      </c>
      <c r="V224" s="2" t="e">
        <f>AI224</f>
        <v>#REF!</v>
      </c>
      <c r="W224" s="2" t="e">
        <f>ROUND(AJ224,2)</f>
        <v>#REF!</v>
      </c>
      <c r="X224" s="2" t="e">
        <f>ROUND(AK224,2)</f>
        <v>#REF!</v>
      </c>
      <c r="Y224" s="2" t="e">
        <f>ROUND(AL224,2)</f>
        <v>#REF!</v>
      </c>
      <c r="Z224" s="2"/>
      <c r="AA224" s="2"/>
      <c r="AB224" s="2" t="e">
        <f>ROUND(SUMIF(AA208:AA222,"=74674256",O208:O222),2)</f>
        <v>#REF!</v>
      </c>
      <c r="AC224" s="2" t="e">
        <f>ROUND(SUMIF(AA208:AA222,"=74674256",P208:P222),2)</f>
        <v>#REF!</v>
      </c>
      <c r="AD224" s="2" t="e">
        <f>ROUND(SUMIF(AA208:AA222,"=74674256",Q208:Q222),2)</f>
        <v>#REF!</v>
      </c>
      <c r="AE224" s="2" t="e">
        <f>ROUND(SUMIF(AA208:AA222,"=74674256",R208:R222),2)</f>
        <v>#REF!</v>
      </c>
      <c r="AF224" s="2" t="e">
        <f>ROUND(SUMIF(AA208:AA222,"=74674256",S208:S222),2)</f>
        <v>#REF!</v>
      </c>
      <c r="AG224" s="2" t="e">
        <f>ROUND(SUMIF(AA208:AA222,"=74674256",T208:T222),2)</f>
        <v>#REF!</v>
      </c>
      <c r="AH224" s="2" t="e">
        <f>SUMIF(AA208:AA222,"=74674256",U208:U222)</f>
        <v>#REF!</v>
      </c>
      <c r="AI224" s="2" t="e">
        <f>SUMIF(AA208:AA222,"=74674256",V208:V222)</f>
        <v>#REF!</v>
      </c>
      <c r="AJ224" s="2" t="e">
        <f>ROUND(SUMIF(AA208:AA222,"=74674256",W208:W222),2)</f>
        <v>#REF!</v>
      </c>
      <c r="AK224" s="2" t="e">
        <f>ROUND(SUMIF(AA208:AA222,"=74674256",X208:X222),2)</f>
        <v>#REF!</v>
      </c>
      <c r="AL224" s="2" t="e">
        <f>ROUND(SUMIF(AA208:AA222,"=74674256",Y208:Y222),2)</f>
        <v>#REF!</v>
      </c>
      <c r="AM224" s="2"/>
      <c r="AN224" s="2"/>
      <c r="AO224" s="2">
        <f t="shared" ref="AO224:BD224" si="173">ROUND(BX224,2)</f>
        <v>0</v>
      </c>
      <c r="AP224" s="2" t="e">
        <f t="shared" si="173"/>
        <v>#REF!</v>
      </c>
      <c r="AQ224" s="2">
        <f t="shared" si="173"/>
        <v>0</v>
      </c>
      <c r="AR224" s="2" t="e">
        <f t="shared" si="173"/>
        <v>#REF!</v>
      </c>
      <c r="AS224" s="2" t="e">
        <f t="shared" si="173"/>
        <v>#REF!</v>
      </c>
      <c r="AT224" s="2">
        <f t="shared" si="173"/>
        <v>0</v>
      </c>
      <c r="AU224" s="2">
        <f t="shared" si="173"/>
        <v>0</v>
      </c>
      <c r="AV224" s="2" t="e">
        <f t="shared" si="173"/>
        <v>#REF!</v>
      </c>
      <c r="AW224" s="2" t="e">
        <f t="shared" si="173"/>
        <v>#REF!</v>
      </c>
      <c r="AX224" s="2">
        <f t="shared" si="173"/>
        <v>0</v>
      </c>
      <c r="AY224" s="2" t="e">
        <f t="shared" si="173"/>
        <v>#REF!</v>
      </c>
      <c r="AZ224" s="2" t="e">
        <f t="shared" si="173"/>
        <v>#REF!</v>
      </c>
      <c r="BA224" s="2" t="e">
        <f t="shared" si="173"/>
        <v>#REF!</v>
      </c>
      <c r="BB224" s="2">
        <f t="shared" si="173"/>
        <v>0</v>
      </c>
      <c r="BC224" s="2">
        <f t="shared" si="173"/>
        <v>0</v>
      </c>
      <c r="BD224" s="2">
        <f t="shared" si="173"/>
        <v>0</v>
      </c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>
        <f>ROUND(SUMIF(AA208:AA222,"=74674256",FQ208:FQ222),2)</f>
        <v>0</v>
      </c>
      <c r="BY224" s="2" t="e">
        <f>ROUND(SUMIF(AA208:AA222,"=74674256",FR208:FR222),2)</f>
        <v>#REF!</v>
      </c>
      <c r="BZ224" s="2">
        <f>ROUND(SUMIF(AA208:AA222,"=74674256",GL208:GL222),2)</f>
        <v>0</v>
      </c>
      <c r="CA224" s="2" t="e">
        <f>ROUND(SUMIF(AA208:AA222,"=74674256",GM208:GM222),2)</f>
        <v>#REF!</v>
      </c>
      <c r="CB224" s="2" t="e">
        <f>ROUND(SUMIF(AA208:AA222,"=74674256",GN208:GN222),2)</f>
        <v>#REF!</v>
      </c>
      <c r="CC224" s="2">
        <f>ROUND(SUMIF(AA208:AA222,"=74674256",GO208:GO222),2)</f>
        <v>0</v>
      </c>
      <c r="CD224" s="2">
        <f>ROUND(SUMIF(AA208:AA222,"=74674256",GP208:GP222),2)</f>
        <v>0</v>
      </c>
      <c r="CE224" s="2" t="e">
        <f>AC224-BX224</f>
        <v>#REF!</v>
      </c>
      <c r="CF224" s="2" t="e">
        <f>AC224-BY224</f>
        <v>#REF!</v>
      </c>
      <c r="CG224" s="2">
        <f>BX224-BZ224</f>
        <v>0</v>
      </c>
      <c r="CH224" s="2" t="e">
        <f>AC224-BX224-BY224+BZ224</f>
        <v>#REF!</v>
      </c>
      <c r="CI224" s="2" t="e">
        <f>BY224-BZ224</f>
        <v>#REF!</v>
      </c>
      <c r="CJ224" s="2" t="e">
        <f>ROUND(SUMIF(AA208:AA222,"=74674256",GX208:GX222),2)</f>
        <v>#REF!</v>
      </c>
      <c r="CK224" s="2">
        <f>ROUND(SUMIF(AA208:AA222,"=74674256",GY208:GY222),2)</f>
        <v>0</v>
      </c>
      <c r="CL224" s="2">
        <f>ROUND(SUMIF(AA208:AA222,"=74674256",GZ208:GZ222),2)</f>
        <v>0</v>
      </c>
      <c r="CM224" s="2">
        <f>ROUND(SUMIF(AA208:AA222,"=74674256",HD208:HD222),2)</f>
        <v>0</v>
      </c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>
        <v>0</v>
      </c>
      <c r="IF224">
        <v>-1</v>
      </c>
    </row>
    <row r="225" spans="1:240" x14ac:dyDescent="0.2">
      <c r="IF225">
        <v>-1</v>
      </c>
    </row>
    <row r="226" spans="1:240" x14ac:dyDescent="0.2">
      <c r="A226" s="4">
        <v>50</v>
      </c>
      <c r="B226" s="4">
        <v>0</v>
      </c>
      <c r="C226" s="4">
        <v>0</v>
      </c>
      <c r="D226" s="4">
        <v>1</v>
      </c>
      <c r="E226" s="4">
        <v>201</v>
      </c>
      <c r="F226" s="4" t="e">
        <f>ROUND(Source!O224,O226)</f>
        <v>#REF!</v>
      </c>
      <c r="G226" s="4" t="s">
        <v>91</v>
      </c>
      <c r="H226" s="4" t="s">
        <v>92</v>
      </c>
      <c r="I226" s="4"/>
      <c r="J226" s="4"/>
      <c r="K226" s="4">
        <v>201</v>
      </c>
      <c r="L226" s="4">
        <v>1</v>
      </c>
      <c r="M226" s="4">
        <v>3</v>
      </c>
      <c r="N226" s="4" t="s">
        <v>6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580290.5</v>
      </c>
      <c r="X226" s="4">
        <v>1</v>
      </c>
      <c r="Y226" s="4">
        <v>580290.5</v>
      </c>
      <c r="Z226" s="4"/>
      <c r="AA226" s="4"/>
      <c r="AB226" s="4"/>
      <c r="IF226">
        <v>-1</v>
      </c>
    </row>
    <row r="227" spans="1:240" x14ac:dyDescent="0.2">
      <c r="A227" s="4">
        <v>50</v>
      </c>
      <c r="B227" s="4">
        <v>0</v>
      </c>
      <c r="C227" s="4">
        <v>0</v>
      </c>
      <c r="D227" s="4">
        <v>1</v>
      </c>
      <c r="E227" s="4">
        <v>202</v>
      </c>
      <c r="F227" s="4" t="e">
        <f>ROUND(Source!P224,O227)</f>
        <v>#REF!</v>
      </c>
      <c r="G227" s="4" t="s">
        <v>93</v>
      </c>
      <c r="H227" s="4" t="s">
        <v>94</v>
      </c>
      <c r="I227" s="4"/>
      <c r="J227" s="4"/>
      <c r="K227" s="4">
        <v>202</v>
      </c>
      <c r="L227" s="4">
        <v>2</v>
      </c>
      <c r="M227" s="4">
        <v>3</v>
      </c>
      <c r="N227" s="4" t="s">
        <v>6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600026.69999999995</v>
      </c>
      <c r="X227" s="4">
        <v>1</v>
      </c>
      <c r="Y227" s="4">
        <v>600026.69999999995</v>
      </c>
      <c r="Z227" s="4"/>
      <c r="AA227" s="4"/>
      <c r="AB227" s="4"/>
      <c r="IF227">
        <v>-1</v>
      </c>
    </row>
    <row r="228" spans="1:240" x14ac:dyDescent="0.2">
      <c r="A228" s="4">
        <v>50</v>
      </c>
      <c r="B228" s="4">
        <v>0</v>
      </c>
      <c r="C228" s="4">
        <v>0</v>
      </c>
      <c r="D228" s="4">
        <v>1</v>
      </c>
      <c r="E228" s="4">
        <v>222</v>
      </c>
      <c r="F228" s="4">
        <f>ROUND(Source!AO224,O228)</f>
        <v>0</v>
      </c>
      <c r="G228" s="4" t="s">
        <v>95</v>
      </c>
      <c r="H228" s="4" t="s">
        <v>96</v>
      </c>
      <c r="I228" s="4"/>
      <c r="J228" s="4"/>
      <c r="K228" s="4">
        <v>222</v>
      </c>
      <c r="L228" s="4">
        <v>3</v>
      </c>
      <c r="M228" s="4">
        <v>3</v>
      </c>
      <c r="N228" s="4" t="s">
        <v>6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0</v>
      </c>
      <c r="X228" s="4">
        <v>1</v>
      </c>
      <c r="Y228" s="4">
        <v>0</v>
      </c>
      <c r="Z228" s="4"/>
      <c r="AA228" s="4"/>
      <c r="AB228" s="4"/>
      <c r="IF228">
        <v>-1</v>
      </c>
    </row>
    <row r="229" spans="1:240" x14ac:dyDescent="0.2">
      <c r="A229" s="4">
        <v>50</v>
      </c>
      <c r="B229" s="4">
        <v>0</v>
      </c>
      <c r="C229" s="4">
        <v>0</v>
      </c>
      <c r="D229" s="4">
        <v>1</v>
      </c>
      <c r="E229" s="4">
        <v>225</v>
      </c>
      <c r="F229" s="4" t="e">
        <f>ROUND(Source!AV224,O229)</f>
        <v>#REF!</v>
      </c>
      <c r="G229" s="4" t="s">
        <v>97</v>
      </c>
      <c r="H229" s="4" t="s">
        <v>98</v>
      </c>
      <c r="I229" s="4"/>
      <c r="J229" s="4"/>
      <c r="K229" s="4">
        <v>225</v>
      </c>
      <c r="L229" s="4">
        <v>4</v>
      </c>
      <c r="M229" s="4">
        <v>3</v>
      </c>
      <c r="N229" s="4" t="s">
        <v>6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600026.69999999995</v>
      </c>
      <c r="X229" s="4">
        <v>1</v>
      </c>
      <c r="Y229" s="4">
        <v>600026.69999999995</v>
      </c>
      <c r="Z229" s="4"/>
      <c r="AA229" s="4"/>
      <c r="AB229" s="4"/>
      <c r="IF229">
        <v>-1</v>
      </c>
    </row>
    <row r="230" spans="1:240" x14ac:dyDescent="0.2">
      <c r="A230" s="4">
        <v>50</v>
      </c>
      <c r="B230" s="4">
        <v>0</v>
      </c>
      <c r="C230" s="4">
        <v>0</v>
      </c>
      <c r="D230" s="4">
        <v>1</v>
      </c>
      <c r="E230" s="4">
        <v>226</v>
      </c>
      <c r="F230" s="4" t="e">
        <f>ROUND(Source!AW224,O230)</f>
        <v>#REF!</v>
      </c>
      <c r="G230" s="4" t="s">
        <v>99</v>
      </c>
      <c r="H230" s="4" t="s">
        <v>100</v>
      </c>
      <c r="I230" s="4"/>
      <c r="J230" s="4"/>
      <c r="K230" s="4">
        <v>226</v>
      </c>
      <c r="L230" s="4">
        <v>5</v>
      </c>
      <c r="M230" s="4">
        <v>3</v>
      </c>
      <c r="N230" s="4" t="s">
        <v>6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369615.45</v>
      </c>
      <c r="X230" s="4">
        <v>1</v>
      </c>
      <c r="Y230" s="4">
        <v>369615.45</v>
      </c>
      <c r="Z230" s="4"/>
      <c r="AA230" s="4"/>
      <c r="AB230" s="4"/>
      <c r="IF230">
        <v>-1</v>
      </c>
    </row>
    <row r="231" spans="1:240" x14ac:dyDescent="0.2">
      <c r="A231" s="4">
        <v>50</v>
      </c>
      <c r="B231" s="4">
        <v>0</v>
      </c>
      <c r="C231" s="4">
        <v>0</v>
      </c>
      <c r="D231" s="4">
        <v>1</v>
      </c>
      <c r="E231" s="4">
        <v>227</v>
      </c>
      <c r="F231" s="4">
        <f>ROUND(Source!AX224,O231)</f>
        <v>0</v>
      </c>
      <c r="G231" s="4" t="s">
        <v>101</v>
      </c>
      <c r="H231" s="4" t="s">
        <v>102</v>
      </c>
      <c r="I231" s="4"/>
      <c r="J231" s="4"/>
      <c r="K231" s="4">
        <v>227</v>
      </c>
      <c r="L231" s="4">
        <v>6</v>
      </c>
      <c r="M231" s="4">
        <v>3</v>
      </c>
      <c r="N231" s="4" t="s">
        <v>6</v>
      </c>
      <c r="O231" s="4">
        <v>2</v>
      </c>
      <c r="P231" s="4"/>
      <c r="Q231" s="4"/>
      <c r="R231" s="4"/>
      <c r="S231" s="4"/>
      <c r="T231" s="4"/>
      <c r="U231" s="4"/>
      <c r="V231" s="4"/>
      <c r="W231" s="4">
        <v>0</v>
      </c>
      <c r="X231" s="4">
        <v>1</v>
      </c>
      <c r="Y231" s="4">
        <v>0</v>
      </c>
      <c r="Z231" s="4"/>
      <c r="AA231" s="4"/>
      <c r="AB231" s="4"/>
      <c r="IF231">
        <v>-1</v>
      </c>
    </row>
    <row r="232" spans="1:240" x14ac:dyDescent="0.2">
      <c r="A232" s="4">
        <v>50</v>
      </c>
      <c r="B232" s="4">
        <v>0</v>
      </c>
      <c r="C232" s="4">
        <v>0</v>
      </c>
      <c r="D232" s="4">
        <v>1</v>
      </c>
      <c r="E232" s="4">
        <v>228</v>
      </c>
      <c r="F232" s="4" t="e">
        <f>ROUND(Source!AY224,O232)</f>
        <v>#REF!</v>
      </c>
      <c r="G232" s="4" t="s">
        <v>103</v>
      </c>
      <c r="H232" s="4" t="s">
        <v>104</v>
      </c>
      <c r="I232" s="4"/>
      <c r="J232" s="4"/>
      <c r="K232" s="4">
        <v>228</v>
      </c>
      <c r="L232" s="4">
        <v>7</v>
      </c>
      <c r="M232" s="4">
        <v>3</v>
      </c>
      <c r="N232" s="4" t="s">
        <v>6</v>
      </c>
      <c r="O232" s="4">
        <v>2</v>
      </c>
      <c r="P232" s="4"/>
      <c r="Q232" s="4"/>
      <c r="R232" s="4"/>
      <c r="S232" s="4"/>
      <c r="T232" s="4"/>
      <c r="U232" s="4"/>
      <c r="V232" s="4"/>
      <c r="W232" s="4">
        <v>369615.45</v>
      </c>
      <c r="X232" s="4">
        <v>1</v>
      </c>
      <c r="Y232" s="4">
        <v>369615.45</v>
      </c>
      <c r="Z232" s="4"/>
      <c r="AA232" s="4"/>
      <c r="AB232" s="4"/>
      <c r="IF232">
        <v>-1</v>
      </c>
    </row>
    <row r="233" spans="1:240" x14ac:dyDescent="0.2">
      <c r="A233" s="4">
        <v>50</v>
      </c>
      <c r="B233" s="4">
        <v>0</v>
      </c>
      <c r="C233" s="4">
        <v>0</v>
      </c>
      <c r="D233" s="4">
        <v>1</v>
      </c>
      <c r="E233" s="4">
        <v>216</v>
      </c>
      <c r="F233" s="4" t="e">
        <f>ROUND(Source!AP224,O233)</f>
        <v>#REF!</v>
      </c>
      <c r="G233" s="4" t="s">
        <v>105</v>
      </c>
      <c r="H233" s="4" t="s">
        <v>106</v>
      </c>
      <c r="I233" s="4"/>
      <c r="J233" s="4"/>
      <c r="K233" s="4">
        <v>216</v>
      </c>
      <c r="L233" s="4">
        <v>8</v>
      </c>
      <c r="M233" s="4">
        <v>3</v>
      </c>
      <c r="N233" s="4" t="s">
        <v>6</v>
      </c>
      <c r="O233" s="4">
        <v>2</v>
      </c>
      <c r="P233" s="4"/>
      <c r="Q233" s="4"/>
      <c r="R233" s="4"/>
      <c r="S233" s="4"/>
      <c r="T233" s="4"/>
      <c r="U233" s="4"/>
      <c r="V233" s="4"/>
      <c r="W233" s="4">
        <v>230411.25</v>
      </c>
      <c r="X233" s="4">
        <v>1</v>
      </c>
      <c r="Y233" s="4">
        <v>230411.25</v>
      </c>
      <c r="Z233" s="4"/>
      <c r="AA233" s="4"/>
      <c r="AB233" s="4"/>
      <c r="IF233">
        <v>-1</v>
      </c>
    </row>
    <row r="234" spans="1:240" x14ac:dyDescent="0.2">
      <c r="A234" s="4">
        <v>50</v>
      </c>
      <c r="B234" s="4">
        <v>0</v>
      </c>
      <c r="C234" s="4">
        <v>0</v>
      </c>
      <c r="D234" s="4">
        <v>1</v>
      </c>
      <c r="E234" s="4">
        <v>223</v>
      </c>
      <c r="F234" s="4">
        <f>ROUND(Source!AQ224,O234)</f>
        <v>0</v>
      </c>
      <c r="G234" s="4" t="s">
        <v>107</v>
      </c>
      <c r="H234" s="4" t="s">
        <v>108</v>
      </c>
      <c r="I234" s="4"/>
      <c r="J234" s="4"/>
      <c r="K234" s="4">
        <v>223</v>
      </c>
      <c r="L234" s="4">
        <v>9</v>
      </c>
      <c r="M234" s="4">
        <v>3</v>
      </c>
      <c r="N234" s="4" t="s">
        <v>6</v>
      </c>
      <c r="O234" s="4">
        <v>2</v>
      </c>
      <c r="P234" s="4"/>
      <c r="Q234" s="4"/>
      <c r="R234" s="4"/>
      <c r="S234" s="4"/>
      <c r="T234" s="4"/>
      <c r="U234" s="4"/>
      <c r="V234" s="4"/>
      <c r="W234" s="4">
        <v>0</v>
      </c>
      <c r="X234" s="4">
        <v>1</v>
      </c>
      <c r="Y234" s="4">
        <v>0</v>
      </c>
      <c r="Z234" s="4"/>
      <c r="AA234" s="4"/>
      <c r="AB234" s="4"/>
      <c r="IF234">
        <v>-1</v>
      </c>
    </row>
    <row r="235" spans="1:240" x14ac:dyDescent="0.2">
      <c r="A235" s="4">
        <v>50</v>
      </c>
      <c r="B235" s="4">
        <v>0</v>
      </c>
      <c r="C235" s="4">
        <v>0</v>
      </c>
      <c r="D235" s="4">
        <v>1</v>
      </c>
      <c r="E235" s="4">
        <v>229</v>
      </c>
      <c r="F235" s="4" t="e">
        <f>ROUND(Source!AZ224,O235)</f>
        <v>#REF!</v>
      </c>
      <c r="G235" s="4" t="s">
        <v>109</v>
      </c>
      <c r="H235" s="4" t="s">
        <v>110</v>
      </c>
      <c r="I235" s="4"/>
      <c r="J235" s="4"/>
      <c r="K235" s="4">
        <v>229</v>
      </c>
      <c r="L235" s="4">
        <v>10</v>
      </c>
      <c r="M235" s="4">
        <v>3</v>
      </c>
      <c r="N235" s="4" t="s">
        <v>6</v>
      </c>
      <c r="O235" s="4">
        <v>2</v>
      </c>
      <c r="P235" s="4"/>
      <c r="Q235" s="4"/>
      <c r="R235" s="4"/>
      <c r="S235" s="4"/>
      <c r="T235" s="4"/>
      <c r="U235" s="4"/>
      <c r="V235" s="4"/>
      <c r="W235" s="4">
        <v>230411.25</v>
      </c>
      <c r="X235" s="4">
        <v>1</v>
      </c>
      <c r="Y235" s="4">
        <v>230411.25</v>
      </c>
      <c r="Z235" s="4"/>
      <c r="AA235" s="4"/>
      <c r="AB235" s="4"/>
      <c r="IF235">
        <v>-1</v>
      </c>
    </row>
    <row r="236" spans="1:240" x14ac:dyDescent="0.2">
      <c r="A236" s="4">
        <v>50</v>
      </c>
      <c r="B236" s="4">
        <v>0</v>
      </c>
      <c r="C236" s="4">
        <v>0</v>
      </c>
      <c r="D236" s="4">
        <v>1</v>
      </c>
      <c r="E236" s="4">
        <v>203</v>
      </c>
      <c r="F236" s="4" t="e">
        <f>ROUND(Source!Q224,O236)</f>
        <v>#REF!</v>
      </c>
      <c r="G236" s="4" t="s">
        <v>111</v>
      </c>
      <c r="H236" s="4" t="s">
        <v>112</v>
      </c>
      <c r="I236" s="4"/>
      <c r="J236" s="4"/>
      <c r="K236" s="4">
        <v>203</v>
      </c>
      <c r="L236" s="4">
        <v>11</v>
      </c>
      <c r="M236" s="4">
        <v>3</v>
      </c>
      <c r="N236" s="4" t="s">
        <v>6</v>
      </c>
      <c r="O236" s="4">
        <v>2</v>
      </c>
      <c r="P236" s="4"/>
      <c r="Q236" s="4"/>
      <c r="R236" s="4"/>
      <c r="S236" s="4"/>
      <c r="T236" s="4"/>
      <c r="U236" s="4"/>
      <c r="V236" s="4"/>
      <c r="W236" s="4">
        <v>12735.85</v>
      </c>
      <c r="X236" s="4">
        <v>1</v>
      </c>
      <c r="Y236" s="4">
        <v>12735.85</v>
      </c>
      <c r="Z236" s="4"/>
      <c r="AA236" s="4"/>
      <c r="AB236" s="4"/>
      <c r="IF236">
        <v>-1</v>
      </c>
    </row>
    <row r="237" spans="1:240" x14ac:dyDescent="0.2">
      <c r="A237" s="4">
        <v>50</v>
      </c>
      <c r="B237" s="4">
        <v>0</v>
      </c>
      <c r="C237" s="4">
        <v>0</v>
      </c>
      <c r="D237" s="4">
        <v>1</v>
      </c>
      <c r="E237" s="4">
        <v>231</v>
      </c>
      <c r="F237" s="4">
        <f>ROUND(Source!BB224,O237)</f>
        <v>0</v>
      </c>
      <c r="G237" s="4" t="s">
        <v>113</v>
      </c>
      <c r="H237" s="4" t="s">
        <v>114</v>
      </c>
      <c r="I237" s="4"/>
      <c r="J237" s="4"/>
      <c r="K237" s="4">
        <v>231</v>
      </c>
      <c r="L237" s="4">
        <v>12</v>
      </c>
      <c r="M237" s="4">
        <v>3</v>
      </c>
      <c r="N237" s="4" t="s">
        <v>6</v>
      </c>
      <c r="O237" s="4">
        <v>2</v>
      </c>
      <c r="P237" s="4"/>
      <c r="Q237" s="4"/>
      <c r="R237" s="4"/>
      <c r="S237" s="4"/>
      <c r="T237" s="4"/>
      <c r="U237" s="4"/>
      <c r="V237" s="4"/>
      <c r="W237" s="4">
        <v>0</v>
      </c>
      <c r="X237" s="4">
        <v>1</v>
      </c>
      <c r="Y237" s="4">
        <v>0</v>
      </c>
      <c r="Z237" s="4"/>
      <c r="AA237" s="4"/>
      <c r="AB237" s="4"/>
      <c r="IF237">
        <v>-1</v>
      </c>
    </row>
    <row r="238" spans="1:240" x14ac:dyDescent="0.2">
      <c r="A238" s="4">
        <v>50</v>
      </c>
      <c r="B238" s="4">
        <v>0</v>
      </c>
      <c r="C238" s="4">
        <v>0</v>
      </c>
      <c r="D238" s="4">
        <v>1</v>
      </c>
      <c r="E238" s="4">
        <v>204</v>
      </c>
      <c r="F238" s="4" t="e">
        <f>ROUND(Source!R224,O238)</f>
        <v>#REF!</v>
      </c>
      <c r="G238" s="4" t="s">
        <v>115</v>
      </c>
      <c r="H238" s="4" t="s">
        <v>116</v>
      </c>
      <c r="I238" s="4"/>
      <c r="J238" s="4"/>
      <c r="K238" s="4">
        <v>204</v>
      </c>
      <c r="L238" s="4">
        <v>13</v>
      </c>
      <c r="M238" s="4">
        <v>3</v>
      </c>
      <c r="N238" s="4" t="s">
        <v>6</v>
      </c>
      <c r="O238" s="4">
        <v>2</v>
      </c>
      <c r="P238" s="4"/>
      <c r="Q238" s="4"/>
      <c r="R238" s="4"/>
      <c r="S238" s="4"/>
      <c r="T238" s="4"/>
      <c r="U238" s="4"/>
      <c r="V238" s="4"/>
      <c r="W238" s="4">
        <v>2835.96</v>
      </c>
      <c r="X238" s="4">
        <v>1</v>
      </c>
      <c r="Y238" s="4">
        <v>2835.96</v>
      </c>
      <c r="Z238" s="4"/>
      <c r="AA238" s="4"/>
      <c r="AB238" s="4"/>
      <c r="IF238">
        <v>-1</v>
      </c>
    </row>
    <row r="239" spans="1:240" x14ac:dyDescent="0.2">
      <c r="A239" s="4">
        <v>50</v>
      </c>
      <c r="B239" s="4">
        <v>0</v>
      </c>
      <c r="C239" s="4">
        <v>0</v>
      </c>
      <c r="D239" s="4">
        <v>1</v>
      </c>
      <c r="E239" s="4">
        <v>205</v>
      </c>
      <c r="F239" s="4" t="e">
        <f>ROUND(Source!S224,O239)</f>
        <v>#REF!</v>
      </c>
      <c r="G239" s="4" t="s">
        <v>117</v>
      </c>
      <c r="H239" s="4" t="s">
        <v>118</v>
      </c>
      <c r="I239" s="4"/>
      <c r="J239" s="4"/>
      <c r="K239" s="4">
        <v>205</v>
      </c>
      <c r="L239" s="4">
        <v>14</v>
      </c>
      <c r="M239" s="4">
        <v>3</v>
      </c>
      <c r="N239" s="4" t="s">
        <v>6</v>
      </c>
      <c r="O239" s="4">
        <v>2</v>
      </c>
      <c r="P239" s="4"/>
      <c r="Q239" s="4"/>
      <c r="R239" s="4"/>
      <c r="S239" s="4"/>
      <c r="T239" s="4"/>
      <c r="U239" s="4"/>
      <c r="V239" s="4"/>
      <c r="W239" s="4">
        <v>197939.19999999998</v>
      </c>
      <c r="X239" s="4">
        <v>1</v>
      </c>
      <c r="Y239" s="4">
        <v>197939.19999999998</v>
      </c>
      <c r="Z239" s="4"/>
      <c r="AA239" s="4"/>
      <c r="AB239" s="4"/>
      <c r="IF239">
        <v>-1</v>
      </c>
    </row>
    <row r="240" spans="1:240" x14ac:dyDescent="0.2">
      <c r="A240" s="4">
        <v>50</v>
      </c>
      <c r="B240" s="4">
        <v>0</v>
      </c>
      <c r="C240" s="4">
        <v>0</v>
      </c>
      <c r="D240" s="4">
        <v>1</v>
      </c>
      <c r="E240" s="4">
        <v>232</v>
      </c>
      <c r="F240" s="4">
        <f>ROUND(Source!BC224,O240)</f>
        <v>0</v>
      </c>
      <c r="G240" s="4" t="s">
        <v>119</v>
      </c>
      <c r="H240" s="4" t="s">
        <v>120</v>
      </c>
      <c r="I240" s="4"/>
      <c r="J240" s="4"/>
      <c r="K240" s="4">
        <v>232</v>
      </c>
      <c r="L240" s="4">
        <v>15</v>
      </c>
      <c r="M240" s="4">
        <v>3</v>
      </c>
      <c r="N240" s="4" t="s">
        <v>6</v>
      </c>
      <c r="O240" s="4">
        <v>2</v>
      </c>
      <c r="P240" s="4"/>
      <c r="Q240" s="4"/>
      <c r="R240" s="4"/>
      <c r="S240" s="4"/>
      <c r="T240" s="4"/>
      <c r="U240" s="4"/>
      <c r="V240" s="4"/>
      <c r="W240" s="4">
        <v>0</v>
      </c>
      <c r="X240" s="4">
        <v>1</v>
      </c>
      <c r="Y240" s="4">
        <v>0</v>
      </c>
      <c r="Z240" s="4"/>
      <c r="AA240" s="4"/>
      <c r="AB240" s="4"/>
      <c r="IF240">
        <v>-1</v>
      </c>
    </row>
    <row r="241" spans="1:240" x14ac:dyDescent="0.2">
      <c r="A241" s="4">
        <v>50</v>
      </c>
      <c r="B241" s="4">
        <v>0</v>
      </c>
      <c r="C241" s="4">
        <v>0</v>
      </c>
      <c r="D241" s="4">
        <v>1</v>
      </c>
      <c r="E241" s="4">
        <v>214</v>
      </c>
      <c r="F241" s="4" t="e">
        <f>ROUND(Source!AS224,O241)</f>
        <v>#REF!</v>
      </c>
      <c r="G241" s="4" t="s">
        <v>121</v>
      </c>
      <c r="H241" s="4" t="s">
        <v>122</v>
      </c>
      <c r="I241" s="4"/>
      <c r="J241" s="4"/>
      <c r="K241" s="4">
        <v>214</v>
      </c>
      <c r="L241" s="4">
        <v>16</v>
      </c>
      <c r="M241" s="4">
        <v>3</v>
      </c>
      <c r="N241" s="4" t="s">
        <v>6</v>
      </c>
      <c r="O241" s="4">
        <v>2</v>
      </c>
      <c r="P241" s="4"/>
      <c r="Q241" s="4"/>
      <c r="R241" s="4"/>
      <c r="S241" s="4"/>
      <c r="T241" s="4"/>
      <c r="U241" s="4"/>
      <c r="V241" s="4"/>
      <c r="W241" s="4">
        <v>967786.57</v>
      </c>
      <c r="X241" s="4">
        <v>1</v>
      </c>
      <c r="Y241" s="4">
        <v>967786.57</v>
      </c>
      <c r="Z241" s="4"/>
      <c r="AA241" s="4"/>
      <c r="AB241" s="4"/>
      <c r="IF241">
        <v>-1</v>
      </c>
    </row>
    <row r="242" spans="1:240" x14ac:dyDescent="0.2">
      <c r="A242" s="4">
        <v>50</v>
      </c>
      <c r="B242" s="4">
        <v>0</v>
      </c>
      <c r="C242" s="4">
        <v>0</v>
      </c>
      <c r="D242" s="4">
        <v>1</v>
      </c>
      <c r="E242" s="4">
        <v>215</v>
      </c>
      <c r="F242" s="4">
        <f>ROUND(Source!AT224,O242)</f>
        <v>0</v>
      </c>
      <c r="G242" s="4" t="s">
        <v>123</v>
      </c>
      <c r="H242" s="4" t="s">
        <v>124</v>
      </c>
      <c r="I242" s="4"/>
      <c r="J242" s="4"/>
      <c r="K242" s="4">
        <v>215</v>
      </c>
      <c r="L242" s="4">
        <v>17</v>
      </c>
      <c r="M242" s="4">
        <v>3</v>
      </c>
      <c r="N242" s="4" t="s">
        <v>6</v>
      </c>
      <c r="O242" s="4">
        <v>2</v>
      </c>
      <c r="P242" s="4"/>
      <c r="Q242" s="4"/>
      <c r="R242" s="4"/>
      <c r="S242" s="4"/>
      <c r="T242" s="4"/>
      <c r="U242" s="4"/>
      <c r="V242" s="4"/>
      <c r="W242" s="4">
        <v>0</v>
      </c>
      <c r="X242" s="4">
        <v>1</v>
      </c>
      <c r="Y242" s="4">
        <v>0</v>
      </c>
      <c r="Z242" s="4"/>
      <c r="AA242" s="4"/>
      <c r="AB242" s="4"/>
      <c r="IF242">
        <v>-1</v>
      </c>
    </row>
    <row r="243" spans="1:240" x14ac:dyDescent="0.2">
      <c r="A243" s="4">
        <v>50</v>
      </c>
      <c r="B243" s="4">
        <v>0</v>
      </c>
      <c r="C243" s="4">
        <v>0</v>
      </c>
      <c r="D243" s="4">
        <v>1</v>
      </c>
      <c r="E243" s="4">
        <v>217</v>
      </c>
      <c r="F243" s="4">
        <f>ROUND(Source!AU224,O243)</f>
        <v>0</v>
      </c>
      <c r="G243" s="4" t="s">
        <v>125</v>
      </c>
      <c r="H243" s="4" t="s">
        <v>126</v>
      </c>
      <c r="I243" s="4"/>
      <c r="J243" s="4"/>
      <c r="K243" s="4">
        <v>217</v>
      </c>
      <c r="L243" s="4">
        <v>18</v>
      </c>
      <c r="M243" s="4">
        <v>3</v>
      </c>
      <c r="N243" s="4" t="s">
        <v>6</v>
      </c>
      <c r="O243" s="4">
        <v>2</v>
      </c>
      <c r="P243" s="4"/>
      <c r="Q243" s="4"/>
      <c r="R243" s="4"/>
      <c r="S243" s="4"/>
      <c r="T243" s="4"/>
      <c r="U243" s="4"/>
      <c r="V243" s="4"/>
      <c r="W243" s="4">
        <v>0</v>
      </c>
      <c r="X243" s="4">
        <v>1</v>
      </c>
      <c r="Y243" s="4">
        <v>0</v>
      </c>
      <c r="Z243" s="4"/>
      <c r="AA243" s="4"/>
      <c r="AB243" s="4"/>
      <c r="IF243">
        <v>-1</v>
      </c>
    </row>
    <row r="244" spans="1:240" x14ac:dyDescent="0.2">
      <c r="A244" s="4">
        <v>50</v>
      </c>
      <c r="B244" s="4">
        <v>0</v>
      </c>
      <c r="C244" s="4">
        <v>0</v>
      </c>
      <c r="D244" s="4">
        <v>1</v>
      </c>
      <c r="E244" s="4">
        <v>230</v>
      </c>
      <c r="F244" s="4" t="e">
        <f>ROUND(Source!BA224,O244)</f>
        <v>#REF!</v>
      </c>
      <c r="G244" s="4" t="s">
        <v>127</v>
      </c>
      <c r="H244" s="4" t="s">
        <v>128</v>
      </c>
      <c r="I244" s="4"/>
      <c r="J244" s="4"/>
      <c r="K244" s="4">
        <v>230</v>
      </c>
      <c r="L244" s="4">
        <v>19</v>
      </c>
      <c r="M244" s="4">
        <v>3</v>
      </c>
      <c r="N244" s="4" t="s">
        <v>6</v>
      </c>
      <c r="O244" s="4">
        <v>2</v>
      </c>
      <c r="P244" s="4"/>
      <c r="Q244" s="4"/>
      <c r="R244" s="4"/>
      <c r="S244" s="4"/>
      <c r="T244" s="4"/>
      <c r="U244" s="4"/>
      <c r="V244" s="4"/>
      <c r="W244" s="4">
        <v>0</v>
      </c>
      <c r="X244" s="4">
        <v>1</v>
      </c>
      <c r="Y244" s="4">
        <v>0</v>
      </c>
      <c r="Z244" s="4"/>
      <c r="AA244" s="4"/>
      <c r="AB244" s="4"/>
      <c r="IF244">
        <v>-1</v>
      </c>
    </row>
    <row r="245" spans="1:240" x14ac:dyDescent="0.2">
      <c r="A245" s="4">
        <v>50</v>
      </c>
      <c r="B245" s="4">
        <v>0</v>
      </c>
      <c r="C245" s="4">
        <v>0</v>
      </c>
      <c r="D245" s="4">
        <v>1</v>
      </c>
      <c r="E245" s="4">
        <v>206</v>
      </c>
      <c r="F245" s="4" t="e">
        <f>ROUND(Source!T224,O245)</f>
        <v>#REF!</v>
      </c>
      <c r="G245" s="4" t="s">
        <v>129</v>
      </c>
      <c r="H245" s="4" t="s">
        <v>130</v>
      </c>
      <c r="I245" s="4"/>
      <c r="J245" s="4"/>
      <c r="K245" s="4">
        <v>206</v>
      </c>
      <c r="L245" s="4">
        <v>20</v>
      </c>
      <c r="M245" s="4">
        <v>3</v>
      </c>
      <c r="N245" s="4" t="s">
        <v>6</v>
      </c>
      <c r="O245" s="4">
        <v>2</v>
      </c>
      <c r="P245" s="4"/>
      <c r="Q245" s="4"/>
      <c r="R245" s="4"/>
      <c r="S245" s="4"/>
      <c r="T245" s="4"/>
      <c r="U245" s="4"/>
      <c r="V245" s="4"/>
      <c r="W245" s="4">
        <v>0</v>
      </c>
      <c r="X245" s="4">
        <v>1</v>
      </c>
      <c r="Y245" s="4">
        <v>0</v>
      </c>
      <c r="Z245" s="4"/>
      <c r="AA245" s="4"/>
      <c r="AB245" s="4"/>
      <c r="IF245">
        <v>-1</v>
      </c>
    </row>
    <row r="246" spans="1:240" x14ac:dyDescent="0.2">
      <c r="A246" s="4">
        <v>50</v>
      </c>
      <c r="B246" s="4">
        <v>0</v>
      </c>
      <c r="C246" s="4">
        <v>0</v>
      </c>
      <c r="D246" s="4">
        <v>1</v>
      </c>
      <c r="E246" s="4">
        <v>207</v>
      </c>
      <c r="F246" s="4" t="e">
        <f>ROUND(Source!U224,O246)</f>
        <v>#REF!</v>
      </c>
      <c r="G246" s="4" t="s">
        <v>131</v>
      </c>
      <c r="H246" s="4" t="s">
        <v>132</v>
      </c>
      <c r="I246" s="4"/>
      <c r="J246" s="4"/>
      <c r="K246" s="4">
        <v>207</v>
      </c>
      <c r="L246" s="4">
        <v>21</v>
      </c>
      <c r="M246" s="4">
        <v>3</v>
      </c>
      <c r="N246" s="4" t="s">
        <v>6</v>
      </c>
      <c r="O246" s="4">
        <v>7</v>
      </c>
      <c r="P246" s="4"/>
      <c r="Q246" s="4"/>
      <c r="R246" s="4"/>
      <c r="S246" s="4"/>
      <c r="T246" s="4"/>
      <c r="U246" s="4"/>
      <c r="V246" s="4"/>
      <c r="W246" s="4">
        <v>645.35940000000005</v>
      </c>
      <c r="X246" s="4">
        <v>1</v>
      </c>
      <c r="Y246" s="4">
        <v>645.35940000000005</v>
      </c>
      <c r="Z246" s="4"/>
      <c r="AA246" s="4"/>
      <c r="AB246" s="4"/>
      <c r="IF246">
        <v>-1</v>
      </c>
    </row>
    <row r="247" spans="1:240" x14ac:dyDescent="0.2">
      <c r="A247" s="4">
        <v>50</v>
      </c>
      <c r="B247" s="4">
        <v>0</v>
      </c>
      <c r="C247" s="4">
        <v>0</v>
      </c>
      <c r="D247" s="4">
        <v>1</v>
      </c>
      <c r="E247" s="4">
        <v>208</v>
      </c>
      <c r="F247" s="4" t="e">
        <f>ROUND(Source!V224,O247)</f>
        <v>#REF!</v>
      </c>
      <c r="G247" s="4" t="s">
        <v>133</v>
      </c>
      <c r="H247" s="4" t="s">
        <v>134</v>
      </c>
      <c r="I247" s="4"/>
      <c r="J247" s="4"/>
      <c r="K247" s="4">
        <v>208</v>
      </c>
      <c r="L247" s="4">
        <v>22</v>
      </c>
      <c r="M247" s="4">
        <v>3</v>
      </c>
      <c r="N247" s="4" t="s">
        <v>6</v>
      </c>
      <c r="O247" s="4">
        <v>7</v>
      </c>
      <c r="P247" s="4"/>
      <c r="Q247" s="4"/>
      <c r="R247" s="4"/>
      <c r="S247" s="4"/>
      <c r="T247" s="4"/>
      <c r="U247" s="4"/>
      <c r="V247" s="4"/>
      <c r="W247" s="4">
        <v>6.9577200000000001</v>
      </c>
      <c r="X247" s="4">
        <v>1</v>
      </c>
      <c r="Y247" s="4">
        <v>6.9577200000000001</v>
      </c>
      <c r="Z247" s="4"/>
      <c r="AA247" s="4"/>
      <c r="AB247" s="4"/>
      <c r="IF247">
        <v>-1</v>
      </c>
    </row>
    <row r="248" spans="1:240" x14ac:dyDescent="0.2">
      <c r="A248" s="4">
        <v>50</v>
      </c>
      <c r="B248" s="4">
        <v>0</v>
      </c>
      <c r="C248" s="4">
        <v>0</v>
      </c>
      <c r="D248" s="4">
        <v>1</v>
      </c>
      <c r="E248" s="4">
        <v>209</v>
      </c>
      <c r="F248" s="4" t="e">
        <f>ROUND(Source!W224,O248)</f>
        <v>#REF!</v>
      </c>
      <c r="G248" s="4" t="s">
        <v>135</v>
      </c>
      <c r="H248" s="4" t="s">
        <v>136</v>
      </c>
      <c r="I248" s="4"/>
      <c r="J248" s="4"/>
      <c r="K248" s="4">
        <v>209</v>
      </c>
      <c r="L248" s="4">
        <v>23</v>
      </c>
      <c r="M248" s="4">
        <v>3</v>
      </c>
      <c r="N248" s="4" t="s">
        <v>6</v>
      </c>
      <c r="O248" s="4">
        <v>2</v>
      </c>
      <c r="P248" s="4"/>
      <c r="Q248" s="4"/>
      <c r="R248" s="4"/>
      <c r="S248" s="4"/>
      <c r="T248" s="4"/>
      <c r="U248" s="4"/>
      <c r="V248" s="4"/>
      <c r="W248" s="4">
        <v>0</v>
      </c>
      <c r="X248" s="4">
        <v>1</v>
      </c>
      <c r="Y248" s="4">
        <v>0</v>
      </c>
      <c r="Z248" s="4"/>
      <c r="AA248" s="4"/>
      <c r="AB248" s="4"/>
      <c r="IF248">
        <v>-1</v>
      </c>
    </row>
    <row r="249" spans="1:240" x14ac:dyDescent="0.2">
      <c r="A249" s="4">
        <v>50</v>
      </c>
      <c r="B249" s="4">
        <v>0</v>
      </c>
      <c r="C249" s="4">
        <v>0</v>
      </c>
      <c r="D249" s="4">
        <v>1</v>
      </c>
      <c r="E249" s="4">
        <v>233</v>
      </c>
      <c r="F249" s="4">
        <f>ROUND(Source!BD224,O249)</f>
        <v>0</v>
      </c>
      <c r="G249" s="4" t="s">
        <v>137</v>
      </c>
      <c r="H249" s="4" t="s">
        <v>138</v>
      </c>
      <c r="I249" s="4"/>
      <c r="J249" s="4"/>
      <c r="K249" s="4">
        <v>233</v>
      </c>
      <c r="L249" s="4">
        <v>24</v>
      </c>
      <c r="M249" s="4">
        <v>3</v>
      </c>
      <c r="N249" s="4" t="s">
        <v>6</v>
      </c>
      <c r="O249" s="4">
        <v>2</v>
      </c>
      <c r="P249" s="4"/>
      <c r="Q249" s="4"/>
      <c r="R249" s="4"/>
      <c r="S249" s="4"/>
      <c r="T249" s="4"/>
      <c r="U249" s="4"/>
      <c r="V249" s="4"/>
      <c r="W249" s="4">
        <v>0</v>
      </c>
      <c r="X249" s="4">
        <v>1</v>
      </c>
      <c r="Y249" s="4">
        <v>0</v>
      </c>
      <c r="Z249" s="4"/>
      <c r="AA249" s="4"/>
      <c r="AB249" s="4"/>
      <c r="IF249">
        <v>-1</v>
      </c>
    </row>
    <row r="250" spans="1:240" x14ac:dyDescent="0.2">
      <c r="A250" s="4">
        <v>50</v>
      </c>
      <c r="B250" s="4">
        <v>0</v>
      </c>
      <c r="C250" s="4">
        <v>0</v>
      </c>
      <c r="D250" s="4">
        <v>1</v>
      </c>
      <c r="E250" s="4">
        <v>210</v>
      </c>
      <c r="F250" s="4" t="e">
        <f>ROUND(Source!X224,O250)</f>
        <v>#REF!</v>
      </c>
      <c r="G250" s="4" t="s">
        <v>139</v>
      </c>
      <c r="H250" s="4" t="s">
        <v>140</v>
      </c>
      <c r="I250" s="4"/>
      <c r="J250" s="4"/>
      <c r="K250" s="4">
        <v>210</v>
      </c>
      <c r="L250" s="4">
        <v>25</v>
      </c>
      <c r="M250" s="4">
        <v>3</v>
      </c>
      <c r="N250" s="4" t="s">
        <v>6</v>
      </c>
      <c r="O250" s="4">
        <v>2</v>
      </c>
      <c r="P250" s="4"/>
      <c r="Q250" s="4"/>
      <c r="R250" s="4"/>
      <c r="S250" s="4"/>
      <c r="T250" s="4"/>
      <c r="U250" s="4"/>
      <c r="V250" s="4"/>
      <c r="W250" s="4">
        <v>242937.95</v>
      </c>
      <c r="X250" s="4">
        <v>1</v>
      </c>
      <c r="Y250" s="4">
        <v>242937.95</v>
      </c>
      <c r="Z250" s="4"/>
      <c r="AA250" s="4"/>
      <c r="AB250" s="4"/>
      <c r="IF250">
        <v>-1</v>
      </c>
    </row>
    <row r="251" spans="1:240" x14ac:dyDescent="0.2">
      <c r="A251" s="4">
        <v>50</v>
      </c>
      <c r="B251" s="4">
        <v>0</v>
      </c>
      <c r="C251" s="4">
        <v>0</v>
      </c>
      <c r="D251" s="4">
        <v>1</v>
      </c>
      <c r="E251" s="4">
        <v>211</v>
      </c>
      <c r="F251" s="4" t="e">
        <f>ROUND(Source!Y224,O251)</f>
        <v>#REF!</v>
      </c>
      <c r="G251" s="4" t="s">
        <v>141</v>
      </c>
      <c r="H251" s="4" t="s">
        <v>142</v>
      </c>
      <c r="I251" s="4"/>
      <c r="J251" s="4"/>
      <c r="K251" s="4">
        <v>211</v>
      </c>
      <c r="L251" s="4">
        <v>26</v>
      </c>
      <c r="M251" s="4">
        <v>3</v>
      </c>
      <c r="N251" s="4" t="s">
        <v>6</v>
      </c>
      <c r="O251" s="4">
        <v>2</v>
      </c>
      <c r="P251" s="4"/>
      <c r="Q251" s="4"/>
      <c r="R251" s="4"/>
      <c r="S251" s="4"/>
      <c r="T251" s="4"/>
      <c r="U251" s="4"/>
      <c r="V251" s="4"/>
      <c r="W251" s="4">
        <v>144558.12</v>
      </c>
      <c r="X251" s="4">
        <v>1</v>
      </c>
      <c r="Y251" s="4">
        <v>144558.12</v>
      </c>
      <c r="Z251" s="4"/>
      <c r="AA251" s="4"/>
      <c r="AB251" s="4"/>
      <c r="IF251">
        <v>-1</v>
      </c>
    </row>
    <row r="252" spans="1:240" x14ac:dyDescent="0.2">
      <c r="A252" s="4">
        <v>50</v>
      </c>
      <c r="B252" s="4">
        <v>0</v>
      </c>
      <c r="C252" s="4">
        <v>0</v>
      </c>
      <c r="D252" s="4">
        <v>1</v>
      </c>
      <c r="E252" s="4">
        <v>224</v>
      </c>
      <c r="F252" s="4" t="e">
        <f>ROUND(Source!AR224,O252)</f>
        <v>#REF!</v>
      </c>
      <c r="G252" s="4" t="s">
        <v>143</v>
      </c>
      <c r="H252" s="4" t="s">
        <v>144</v>
      </c>
      <c r="I252" s="4"/>
      <c r="J252" s="4"/>
      <c r="K252" s="4">
        <v>224</v>
      </c>
      <c r="L252" s="4">
        <v>27</v>
      </c>
      <c r="M252" s="4">
        <v>3</v>
      </c>
      <c r="N252" s="4" t="s">
        <v>6</v>
      </c>
      <c r="O252" s="4">
        <v>2</v>
      </c>
      <c r="P252" s="4"/>
      <c r="Q252" s="4"/>
      <c r="R252" s="4"/>
      <c r="S252" s="4"/>
      <c r="T252" s="4"/>
      <c r="U252" s="4"/>
      <c r="V252" s="4"/>
      <c r="W252" s="4">
        <v>1198197.8199999998</v>
      </c>
      <c r="X252" s="4">
        <v>1</v>
      </c>
      <c r="Y252" s="4">
        <v>1198197.8199999998</v>
      </c>
      <c r="Z252" s="4"/>
      <c r="AA252" s="4"/>
      <c r="AB252" s="4"/>
      <c r="IF252">
        <v>-1</v>
      </c>
    </row>
    <row r="253" spans="1:240" x14ac:dyDescent="0.2">
      <c r="IF253">
        <v>-1</v>
      </c>
    </row>
    <row r="254" spans="1:240" x14ac:dyDescent="0.2">
      <c r="A254" s="1">
        <v>4</v>
      </c>
      <c r="B254" s="1">
        <v>1</v>
      </c>
      <c r="C254" s="1"/>
      <c r="D254" s="1">
        <f>ROW(A264)</f>
        <v>264</v>
      </c>
      <c r="E254" s="1"/>
      <c r="F254" s="1" t="s">
        <v>6</v>
      </c>
      <c r="G254" s="1" t="s">
        <v>198</v>
      </c>
      <c r="H254" s="1" t="s">
        <v>6</v>
      </c>
      <c r="I254" s="1">
        <v>0</v>
      </c>
      <c r="J254" s="1"/>
      <c r="K254" s="1">
        <v>-1</v>
      </c>
      <c r="L254" s="1"/>
      <c r="M254" s="1" t="s">
        <v>6</v>
      </c>
      <c r="N254" s="1"/>
      <c r="O254" s="1"/>
      <c r="P254" s="1"/>
      <c r="Q254" s="1"/>
      <c r="R254" s="1"/>
      <c r="S254" s="1">
        <v>0</v>
      </c>
      <c r="T254" s="1"/>
      <c r="U254" s="1" t="s">
        <v>6</v>
      </c>
      <c r="V254" s="1">
        <v>0</v>
      </c>
      <c r="W254" s="1"/>
      <c r="X254" s="1"/>
      <c r="Y254" s="1"/>
      <c r="Z254" s="1"/>
      <c r="AA254" s="1"/>
      <c r="AB254" s="1" t="s">
        <v>6</v>
      </c>
      <c r="AC254" s="1" t="s">
        <v>6</v>
      </c>
      <c r="AD254" s="1" t="s">
        <v>6</v>
      </c>
      <c r="AE254" s="1" t="s">
        <v>6</v>
      </c>
      <c r="AF254" s="1" t="s">
        <v>6</v>
      </c>
      <c r="AG254" s="1" t="s">
        <v>6</v>
      </c>
      <c r="AH254" s="1"/>
      <c r="AI254" s="1"/>
      <c r="AJ254" s="1"/>
      <c r="AK254" s="1"/>
      <c r="AL254" s="1"/>
      <c r="AM254" s="1"/>
      <c r="AN254" s="1"/>
      <c r="AO254" s="1"/>
      <c r="AP254" s="1" t="s">
        <v>6</v>
      </c>
      <c r="AQ254" s="1" t="s">
        <v>6</v>
      </c>
      <c r="AR254" s="1" t="s">
        <v>6</v>
      </c>
      <c r="AS254" s="1"/>
      <c r="AT254" s="1"/>
      <c r="AU254" s="1"/>
      <c r="AV254" s="1"/>
      <c r="AW254" s="1"/>
      <c r="AX254" s="1"/>
      <c r="AY254" s="1"/>
      <c r="AZ254" s="1" t="s">
        <v>6</v>
      </c>
      <c r="BA254" s="1"/>
      <c r="BB254" s="1" t="s">
        <v>6</v>
      </c>
      <c r="BC254" s="1" t="s">
        <v>6</v>
      </c>
      <c r="BD254" s="1" t="s">
        <v>6</v>
      </c>
      <c r="BE254" s="1" t="s">
        <v>6</v>
      </c>
      <c r="BF254" s="1" t="s">
        <v>6</v>
      </c>
      <c r="BG254" s="1" t="s">
        <v>6</v>
      </c>
      <c r="BH254" s="1" t="s">
        <v>6</v>
      </c>
      <c r="BI254" s="1" t="s">
        <v>6</v>
      </c>
      <c r="BJ254" s="1" t="s">
        <v>6</v>
      </c>
      <c r="BK254" s="1" t="s">
        <v>6</v>
      </c>
      <c r="BL254" s="1" t="s">
        <v>6</v>
      </c>
      <c r="BM254" s="1" t="s">
        <v>6</v>
      </c>
      <c r="BN254" s="1" t="s">
        <v>6</v>
      </c>
      <c r="BO254" s="1" t="s">
        <v>6</v>
      </c>
      <c r="BP254" s="1" t="s">
        <v>6</v>
      </c>
      <c r="BQ254" s="1"/>
      <c r="BR254" s="1"/>
      <c r="BS254" s="1"/>
      <c r="BT254" s="1"/>
      <c r="BU254" s="1"/>
      <c r="BV254" s="1"/>
      <c r="BW254" s="1"/>
      <c r="BX254" s="1">
        <v>0</v>
      </c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>
        <v>0</v>
      </c>
      <c r="IF254">
        <v>-1</v>
      </c>
    </row>
    <row r="255" spans="1:240" x14ac:dyDescent="0.2">
      <c r="IF255">
        <v>-1</v>
      </c>
    </row>
    <row r="256" spans="1:240" x14ac:dyDescent="0.2">
      <c r="A256" s="2">
        <v>52</v>
      </c>
      <c r="B256" s="2">
        <f t="shared" ref="B256:G256" si="174">B264</f>
        <v>1</v>
      </c>
      <c r="C256" s="2">
        <f t="shared" si="174"/>
        <v>4</v>
      </c>
      <c r="D256" s="2">
        <f t="shared" si="174"/>
        <v>254</v>
      </c>
      <c r="E256" s="2">
        <f t="shared" si="174"/>
        <v>0</v>
      </c>
      <c r="F256" s="2" t="str">
        <f t="shared" si="174"/>
        <v/>
      </c>
      <c r="G256" s="2" t="str">
        <f t="shared" si="174"/>
        <v>Секция 3. Переточная вентиляция кладовок.</v>
      </c>
      <c r="H256" s="2"/>
      <c r="I256" s="2"/>
      <c r="J256" s="2"/>
      <c r="K256" s="2"/>
      <c r="L256" s="2"/>
      <c r="M256" s="2"/>
      <c r="N256" s="2"/>
      <c r="O256" s="2" t="e">
        <f t="shared" ref="O256:AT256" si="175">O264</f>
        <v>#REF!</v>
      </c>
      <c r="P256" s="2" t="e">
        <f t="shared" si="175"/>
        <v>#REF!</v>
      </c>
      <c r="Q256" s="2" t="e">
        <f t="shared" si="175"/>
        <v>#REF!</v>
      </c>
      <c r="R256" s="2" t="e">
        <f t="shared" si="175"/>
        <v>#REF!</v>
      </c>
      <c r="S256" s="2" t="e">
        <f t="shared" si="175"/>
        <v>#REF!</v>
      </c>
      <c r="T256" s="2" t="e">
        <f t="shared" si="175"/>
        <v>#REF!</v>
      </c>
      <c r="U256" s="2" t="e">
        <f t="shared" si="175"/>
        <v>#REF!</v>
      </c>
      <c r="V256" s="2" t="e">
        <f t="shared" si="175"/>
        <v>#REF!</v>
      </c>
      <c r="W256" s="2" t="e">
        <f t="shared" si="175"/>
        <v>#REF!</v>
      </c>
      <c r="X256" s="2" t="e">
        <f t="shared" si="175"/>
        <v>#REF!</v>
      </c>
      <c r="Y256" s="2" t="e">
        <f t="shared" si="175"/>
        <v>#REF!</v>
      </c>
      <c r="Z256" s="2">
        <f t="shared" si="175"/>
        <v>0</v>
      </c>
      <c r="AA256" s="2">
        <f t="shared" si="175"/>
        <v>0</v>
      </c>
      <c r="AB256" s="2" t="e">
        <f t="shared" si="175"/>
        <v>#REF!</v>
      </c>
      <c r="AC256" s="2" t="e">
        <f t="shared" si="175"/>
        <v>#REF!</v>
      </c>
      <c r="AD256" s="2" t="e">
        <f t="shared" si="175"/>
        <v>#REF!</v>
      </c>
      <c r="AE256" s="2" t="e">
        <f t="shared" si="175"/>
        <v>#REF!</v>
      </c>
      <c r="AF256" s="2" t="e">
        <f t="shared" si="175"/>
        <v>#REF!</v>
      </c>
      <c r="AG256" s="2" t="e">
        <f t="shared" si="175"/>
        <v>#REF!</v>
      </c>
      <c r="AH256" s="2" t="e">
        <f t="shared" si="175"/>
        <v>#REF!</v>
      </c>
      <c r="AI256" s="2" t="e">
        <f t="shared" si="175"/>
        <v>#REF!</v>
      </c>
      <c r="AJ256" s="2" t="e">
        <f t="shared" si="175"/>
        <v>#REF!</v>
      </c>
      <c r="AK256" s="2" t="e">
        <f t="shared" si="175"/>
        <v>#REF!</v>
      </c>
      <c r="AL256" s="2" t="e">
        <f t="shared" si="175"/>
        <v>#REF!</v>
      </c>
      <c r="AM256" s="2">
        <f t="shared" si="175"/>
        <v>0</v>
      </c>
      <c r="AN256" s="2">
        <f t="shared" si="175"/>
        <v>0</v>
      </c>
      <c r="AO256" s="2">
        <f t="shared" si="175"/>
        <v>0</v>
      </c>
      <c r="AP256" s="2" t="e">
        <f t="shared" si="175"/>
        <v>#REF!</v>
      </c>
      <c r="AQ256" s="2">
        <f t="shared" si="175"/>
        <v>0</v>
      </c>
      <c r="AR256" s="2" t="e">
        <f t="shared" si="175"/>
        <v>#REF!</v>
      </c>
      <c r="AS256" s="2" t="e">
        <f t="shared" si="175"/>
        <v>#REF!</v>
      </c>
      <c r="AT256" s="2">
        <f t="shared" si="175"/>
        <v>0</v>
      </c>
      <c r="AU256" s="2">
        <f t="shared" ref="AU256:BZ256" si="176">AU264</f>
        <v>0</v>
      </c>
      <c r="AV256" s="2" t="e">
        <f t="shared" si="176"/>
        <v>#REF!</v>
      </c>
      <c r="AW256" s="2" t="e">
        <f t="shared" si="176"/>
        <v>#REF!</v>
      </c>
      <c r="AX256" s="2">
        <f t="shared" si="176"/>
        <v>0</v>
      </c>
      <c r="AY256" s="2" t="e">
        <f t="shared" si="176"/>
        <v>#REF!</v>
      </c>
      <c r="AZ256" s="2" t="e">
        <f t="shared" si="176"/>
        <v>#REF!</v>
      </c>
      <c r="BA256" s="2" t="e">
        <f t="shared" si="176"/>
        <v>#REF!</v>
      </c>
      <c r="BB256" s="2">
        <f t="shared" si="176"/>
        <v>0</v>
      </c>
      <c r="BC256" s="2">
        <f t="shared" si="176"/>
        <v>0</v>
      </c>
      <c r="BD256" s="2">
        <f t="shared" si="176"/>
        <v>0</v>
      </c>
      <c r="BE256" s="2">
        <f t="shared" si="176"/>
        <v>0</v>
      </c>
      <c r="BF256" s="2">
        <f t="shared" si="176"/>
        <v>0</v>
      </c>
      <c r="BG256" s="2">
        <f t="shared" si="176"/>
        <v>0</v>
      </c>
      <c r="BH256" s="2">
        <f t="shared" si="176"/>
        <v>0</v>
      </c>
      <c r="BI256" s="2">
        <f t="shared" si="176"/>
        <v>0</v>
      </c>
      <c r="BJ256" s="2">
        <f t="shared" si="176"/>
        <v>0</v>
      </c>
      <c r="BK256" s="2">
        <f t="shared" si="176"/>
        <v>0</v>
      </c>
      <c r="BL256" s="2">
        <f t="shared" si="176"/>
        <v>0</v>
      </c>
      <c r="BM256" s="2">
        <f t="shared" si="176"/>
        <v>0</v>
      </c>
      <c r="BN256" s="2">
        <f t="shared" si="176"/>
        <v>0</v>
      </c>
      <c r="BO256" s="2">
        <f t="shared" si="176"/>
        <v>0</v>
      </c>
      <c r="BP256" s="2">
        <f t="shared" si="176"/>
        <v>0</v>
      </c>
      <c r="BQ256" s="2">
        <f t="shared" si="176"/>
        <v>0</v>
      </c>
      <c r="BR256" s="2">
        <f t="shared" si="176"/>
        <v>0</v>
      </c>
      <c r="BS256" s="2">
        <f t="shared" si="176"/>
        <v>0</v>
      </c>
      <c r="BT256" s="2">
        <f t="shared" si="176"/>
        <v>0</v>
      </c>
      <c r="BU256" s="2">
        <f t="shared" si="176"/>
        <v>0</v>
      </c>
      <c r="BV256" s="2">
        <f t="shared" si="176"/>
        <v>0</v>
      </c>
      <c r="BW256" s="2">
        <f t="shared" si="176"/>
        <v>0</v>
      </c>
      <c r="BX256" s="2">
        <f t="shared" si="176"/>
        <v>0</v>
      </c>
      <c r="BY256" s="2" t="e">
        <f t="shared" si="176"/>
        <v>#REF!</v>
      </c>
      <c r="BZ256" s="2">
        <f t="shared" si="176"/>
        <v>0</v>
      </c>
      <c r="CA256" s="2" t="e">
        <f t="shared" ref="CA256:DF256" si="177">CA264</f>
        <v>#REF!</v>
      </c>
      <c r="CB256" s="2" t="e">
        <f t="shared" si="177"/>
        <v>#REF!</v>
      </c>
      <c r="CC256" s="2">
        <f t="shared" si="177"/>
        <v>0</v>
      </c>
      <c r="CD256" s="2">
        <f t="shared" si="177"/>
        <v>0</v>
      </c>
      <c r="CE256" s="2" t="e">
        <f t="shared" si="177"/>
        <v>#REF!</v>
      </c>
      <c r="CF256" s="2" t="e">
        <f t="shared" si="177"/>
        <v>#REF!</v>
      </c>
      <c r="CG256" s="2">
        <f t="shared" si="177"/>
        <v>0</v>
      </c>
      <c r="CH256" s="2" t="e">
        <f t="shared" si="177"/>
        <v>#REF!</v>
      </c>
      <c r="CI256" s="2" t="e">
        <f t="shared" si="177"/>
        <v>#REF!</v>
      </c>
      <c r="CJ256" s="2" t="e">
        <f t="shared" si="177"/>
        <v>#REF!</v>
      </c>
      <c r="CK256" s="2">
        <f t="shared" si="177"/>
        <v>0</v>
      </c>
      <c r="CL256" s="2">
        <f t="shared" si="177"/>
        <v>0</v>
      </c>
      <c r="CM256" s="2">
        <f t="shared" si="177"/>
        <v>0</v>
      </c>
      <c r="CN256" s="2">
        <f t="shared" si="177"/>
        <v>0</v>
      </c>
      <c r="CO256" s="2">
        <f t="shared" si="177"/>
        <v>0</v>
      </c>
      <c r="CP256" s="2">
        <f t="shared" si="177"/>
        <v>0</v>
      </c>
      <c r="CQ256" s="2">
        <f t="shared" si="177"/>
        <v>0</v>
      </c>
      <c r="CR256" s="2">
        <f t="shared" si="177"/>
        <v>0</v>
      </c>
      <c r="CS256" s="2">
        <f t="shared" si="177"/>
        <v>0</v>
      </c>
      <c r="CT256" s="2">
        <f t="shared" si="177"/>
        <v>0</v>
      </c>
      <c r="CU256" s="2">
        <f t="shared" si="177"/>
        <v>0</v>
      </c>
      <c r="CV256" s="2">
        <f t="shared" si="177"/>
        <v>0</v>
      </c>
      <c r="CW256" s="2">
        <f t="shared" si="177"/>
        <v>0</v>
      </c>
      <c r="CX256" s="2">
        <f t="shared" si="177"/>
        <v>0</v>
      </c>
      <c r="CY256" s="2">
        <f t="shared" si="177"/>
        <v>0</v>
      </c>
      <c r="CZ256" s="2">
        <f t="shared" si="177"/>
        <v>0</v>
      </c>
      <c r="DA256" s="2">
        <f t="shared" si="177"/>
        <v>0</v>
      </c>
      <c r="DB256" s="2">
        <f t="shared" si="177"/>
        <v>0</v>
      </c>
      <c r="DC256" s="2">
        <f t="shared" si="177"/>
        <v>0</v>
      </c>
      <c r="DD256" s="2">
        <f t="shared" si="177"/>
        <v>0</v>
      </c>
      <c r="DE256" s="2">
        <f t="shared" si="177"/>
        <v>0</v>
      </c>
      <c r="DF256" s="2">
        <f t="shared" si="177"/>
        <v>0</v>
      </c>
      <c r="DG256" s="3">
        <f t="shared" ref="DG256:EL256" si="178">DG264</f>
        <v>0</v>
      </c>
      <c r="DH256" s="3">
        <f t="shared" si="178"/>
        <v>0</v>
      </c>
      <c r="DI256" s="3">
        <f t="shared" si="178"/>
        <v>0</v>
      </c>
      <c r="DJ256" s="3">
        <f t="shared" si="178"/>
        <v>0</v>
      </c>
      <c r="DK256" s="3">
        <f t="shared" si="178"/>
        <v>0</v>
      </c>
      <c r="DL256" s="3">
        <f t="shared" si="178"/>
        <v>0</v>
      </c>
      <c r="DM256" s="3">
        <f t="shared" si="178"/>
        <v>0</v>
      </c>
      <c r="DN256" s="3">
        <f t="shared" si="178"/>
        <v>0</v>
      </c>
      <c r="DO256" s="3">
        <f t="shared" si="178"/>
        <v>0</v>
      </c>
      <c r="DP256" s="3">
        <f t="shared" si="178"/>
        <v>0</v>
      </c>
      <c r="DQ256" s="3">
        <f t="shared" si="178"/>
        <v>0</v>
      </c>
      <c r="DR256" s="3">
        <f t="shared" si="178"/>
        <v>0</v>
      </c>
      <c r="DS256" s="3">
        <f t="shared" si="178"/>
        <v>0</v>
      </c>
      <c r="DT256" s="3">
        <f t="shared" si="178"/>
        <v>0</v>
      </c>
      <c r="DU256" s="3">
        <f t="shared" si="178"/>
        <v>0</v>
      </c>
      <c r="DV256" s="3">
        <f t="shared" si="178"/>
        <v>0</v>
      </c>
      <c r="DW256" s="3">
        <f t="shared" si="178"/>
        <v>0</v>
      </c>
      <c r="DX256" s="3">
        <f t="shared" si="178"/>
        <v>0</v>
      </c>
      <c r="DY256" s="3">
        <f t="shared" si="178"/>
        <v>0</v>
      </c>
      <c r="DZ256" s="3">
        <f t="shared" si="178"/>
        <v>0</v>
      </c>
      <c r="EA256" s="3">
        <f t="shared" si="178"/>
        <v>0</v>
      </c>
      <c r="EB256" s="3">
        <f t="shared" si="178"/>
        <v>0</v>
      </c>
      <c r="EC256" s="3">
        <f t="shared" si="178"/>
        <v>0</v>
      </c>
      <c r="ED256" s="3">
        <f t="shared" si="178"/>
        <v>0</v>
      </c>
      <c r="EE256" s="3">
        <f t="shared" si="178"/>
        <v>0</v>
      </c>
      <c r="EF256" s="3">
        <f t="shared" si="178"/>
        <v>0</v>
      </c>
      <c r="EG256" s="3">
        <f t="shared" si="178"/>
        <v>0</v>
      </c>
      <c r="EH256" s="3">
        <f t="shared" si="178"/>
        <v>0</v>
      </c>
      <c r="EI256" s="3">
        <f t="shared" si="178"/>
        <v>0</v>
      </c>
      <c r="EJ256" s="3">
        <f t="shared" si="178"/>
        <v>0</v>
      </c>
      <c r="EK256" s="3">
        <f t="shared" si="178"/>
        <v>0</v>
      </c>
      <c r="EL256" s="3">
        <f t="shared" si="178"/>
        <v>0</v>
      </c>
      <c r="EM256" s="3">
        <f t="shared" ref="EM256:FR256" si="179">EM264</f>
        <v>0</v>
      </c>
      <c r="EN256" s="3">
        <f t="shared" si="179"/>
        <v>0</v>
      </c>
      <c r="EO256" s="3">
        <f t="shared" si="179"/>
        <v>0</v>
      </c>
      <c r="EP256" s="3">
        <f t="shared" si="179"/>
        <v>0</v>
      </c>
      <c r="EQ256" s="3">
        <f t="shared" si="179"/>
        <v>0</v>
      </c>
      <c r="ER256" s="3">
        <f t="shared" si="179"/>
        <v>0</v>
      </c>
      <c r="ES256" s="3">
        <f t="shared" si="179"/>
        <v>0</v>
      </c>
      <c r="ET256" s="3">
        <f t="shared" si="179"/>
        <v>0</v>
      </c>
      <c r="EU256" s="3">
        <f t="shared" si="179"/>
        <v>0</v>
      </c>
      <c r="EV256" s="3">
        <f t="shared" si="179"/>
        <v>0</v>
      </c>
      <c r="EW256" s="3">
        <f t="shared" si="179"/>
        <v>0</v>
      </c>
      <c r="EX256" s="3">
        <f t="shared" si="179"/>
        <v>0</v>
      </c>
      <c r="EY256" s="3">
        <f t="shared" si="179"/>
        <v>0</v>
      </c>
      <c r="EZ256" s="3">
        <f t="shared" si="179"/>
        <v>0</v>
      </c>
      <c r="FA256" s="3">
        <f t="shared" si="179"/>
        <v>0</v>
      </c>
      <c r="FB256" s="3">
        <f t="shared" si="179"/>
        <v>0</v>
      </c>
      <c r="FC256" s="3">
        <f t="shared" si="179"/>
        <v>0</v>
      </c>
      <c r="FD256" s="3">
        <f t="shared" si="179"/>
        <v>0</v>
      </c>
      <c r="FE256" s="3">
        <f t="shared" si="179"/>
        <v>0</v>
      </c>
      <c r="FF256" s="3">
        <f t="shared" si="179"/>
        <v>0</v>
      </c>
      <c r="FG256" s="3">
        <f t="shared" si="179"/>
        <v>0</v>
      </c>
      <c r="FH256" s="3">
        <f t="shared" si="179"/>
        <v>0</v>
      </c>
      <c r="FI256" s="3">
        <f t="shared" si="179"/>
        <v>0</v>
      </c>
      <c r="FJ256" s="3">
        <f t="shared" si="179"/>
        <v>0</v>
      </c>
      <c r="FK256" s="3">
        <f t="shared" si="179"/>
        <v>0</v>
      </c>
      <c r="FL256" s="3">
        <f t="shared" si="179"/>
        <v>0</v>
      </c>
      <c r="FM256" s="3">
        <f t="shared" si="179"/>
        <v>0</v>
      </c>
      <c r="FN256" s="3">
        <f t="shared" si="179"/>
        <v>0</v>
      </c>
      <c r="FO256" s="3">
        <f t="shared" si="179"/>
        <v>0</v>
      </c>
      <c r="FP256" s="3">
        <f t="shared" si="179"/>
        <v>0</v>
      </c>
      <c r="FQ256" s="3">
        <f t="shared" si="179"/>
        <v>0</v>
      </c>
      <c r="FR256" s="3">
        <f t="shared" si="179"/>
        <v>0</v>
      </c>
      <c r="FS256" s="3">
        <f t="shared" ref="FS256:GX256" si="180">FS264</f>
        <v>0</v>
      </c>
      <c r="FT256" s="3">
        <f t="shared" si="180"/>
        <v>0</v>
      </c>
      <c r="FU256" s="3">
        <f t="shared" si="180"/>
        <v>0</v>
      </c>
      <c r="FV256" s="3">
        <f t="shared" si="180"/>
        <v>0</v>
      </c>
      <c r="FW256" s="3">
        <f t="shared" si="180"/>
        <v>0</v>
      </c>
      <c r="FX256" s="3">
        <f t="shared" si="180"/>
        <v>0</v>
      </c>
      <c r="FY256" s="3">
        <f t="shared" si="180"/>
        <v>0</v>
      </c>
      <c r="FZ256" s="3">
        <f t="shared" si="180"/>
        <v>0</v>
      </c>
      <c r="GA256" s="3">
        <f t="shared" si="180"/>
        <v>0</v>
      </c>
      <c r="GB256" s="3">
        <f t="shared" si="180"/>
        <v>0</v>
      </c>
      <c r="GC256" s="3">
        <f t="shared" si="180"/>
        <v>0</v>
      </c>
      <c r="GD256" s="3">
        <f t="shared" si="180"/>
        <v>0</v>
      </c>
      <c r="GE256" s="3">
        <f t="shared" si="180"/>
        <v>0</v>
      </c>
      <c r="GF256" s="3">
        <f t="shared" si="180"/>
        <v>0</v>
      </c>
      <c r="GG256" s="3">
        <f t="shared" si="180"/>
        <v>0</v>
      </c>
      <c r="GH256" s="3">
        <f t="shared" si="180"/>
        <v>0</v>
      </c>
      <c r="GI256" s="3">
        <f t="shared" si="180"/>
        <v>0</v>
      </c>
      <c r="GJ256" s="3">
        <f t="shared" si="180"/>
        <v>0</v>
      </c>
      <c r="GK256" s="3">
        <f t="shared" si="180"/>
        <v>0</v>
      </c>
      <c r="GL256" s="3">
        <f t="shared" si="180"/>
        <v>0</v>
      </c>
      <c r="GM256" s="3">
        <f t="shared" si="180"/>
        <v>0</v>
      </c>
      <c r="GN256" s="3">
        <f t="shared" si="180"/>
        <v>0</v>
      </c>
      <c r="GO256" s="3">
        <f t="shared" si="180"/>
        <v>0</v>
      </c>
      <c r="GP256" s="3">
        <f t="shared" si="180"/>
        <v>0</v>
      </c>
      <c r="GQ256" s="3">
        <f t="shared" si="180"/>
        <v>0</v>
      </c>
      <c r="GR256" s="3">
        <f t="shared" si="180"/>
        <v>0</v>
      </c>
      <c r="GS256" s="3">
        <f t="shared" si="180"/>
        <v>0</v>
      </c>
      <c r="GT256" s="3">
        <f t="shared" si="180"/>
        <v>0</v>
      </c>
      <c r="GU256" s="3">
        <f t="shared" si="180"/>
        <v>0</v>
      </c>
      <c r="GV256" s="3">
        <f t="shared" si="180"/>
        <v>0</v>
      </c>
      <c r="GW256" s="3">
        <f t="shared" si="180"/>
        <v>0</v>
      </c>
      <c r="GX256" s="3">
        <f t="shared" si="180"/>
        <v>0</v>
      </c>
      <c r="IF256">
        <v>-1</v>
      </c>
    </row>
    <row r="257" spans="1:245" x14ac:dyDescent="0.2">
      <c r="IF257">
        <v>-1</v>
      </c>
    </row>
    <row r="258" spans="1:245" x14ac:dyDescent="0.2">
      <c r="A258">
        <v>17</v>
      </c>
      <c r="B258">
        <v>1</v>
      </c>
      <c r="C258">
        <f>ROW(SmtRes!A200)</f>
        <v>200</v>
      </c>
      <c r="D258">
        <f>ROW(EtalonRes!A212)</f>
        <v>212</v>
      </c>
      <c r="E258" t="s">
        <v>199</v>
      </c>
      <c r="F258" t="s">
        <v>78</v>
      </c>
      <c r="G258" t="s">
        <v>79</v>
      </c>
      <c r="H258" t="s">
        <v>80</v>
      </c>
      <c r="I258">
        <f>'1.Лок.смета.и.Акт'!E667</f>
        <v>0.04</v>
      </c>
      <c r="J258">
        <v>0</v>
      </c>
      <c r="K258">
        <v>0.04</v>
      </c>
      <c r="O258">
        <f>ROUND(CP258,2)</f>
        <v>2111.34</v>
      </c>
      <c r="P258">
        <f>ROUND(CQ258*I258,2)</f>
        <v>158.38999999999999</v>
      </c>
      <c r="Q258">
        <f>ROUND(CR258*I258,2)</f>
        <v>65.400000000000006</v>
      </c>
      <c r="R258">
        <f>ROUND(CS258*I258,2)</f>
        <v>20.8</v>
      </c>
      <c r="S258">
        <f>ROUND(CT258*I258,2)</f>
        <v>1887.55</v>
      </c>
      <c r="T258">
        <f>ROUND(CU258*I258,2)</f>
        <v>0</v>
      </c>
      <c r="U258">
        <f>ROUND(CV258*I258,7)</f>
        <v>6.468</v>
      </c>
      <c r="V258">
        <f>ROUND(CW258*I258,7)</f>
        <v>5.04E-2</v>
      </c>
      <c r="W258">
        <f>ROUND(CX258*I258,2)</f>
        <v>0</v>
      </c>
      <c r="X258">
        <f t="shared" ref="X258:Y262" si="181">ROUND(CY258,2)</f>
        <v>2309.1</v>
      </c>
      <c r="Y258">
        <f t="shared" si="181"/>
        <v>1374.01</v>
      </c>
      <c r="AA258">
        <v>74674256</v>
      </c>
      <c r="AB258">
        <f>ROUND((AC258+AD258+AF258),2)</f>
        <v>1971.21</v>
      </c>
      <c r="AC258">
        <f>ROUND((ES258),2)</f>
        <v>434.65</v>
      </c>
      <c r="AD258">
        <f>ROUND(((((ET258*ROUND(1.05,7)))-((EU258*ROUND(1.05,7))))+AE258),2)</f>
        <v>123.3</v>
      </c>
      <c r="AE258">
        <f>ROUND(((EU258*ROUND(1.05,7))),2)</f>
        <v>15.57</v>
      </c>
      <c r="AF258">
        <f>ROUND(((EV258*ROUND(1.05,7))),2)</f>
        <v>1413.26</v>
      </c>
      <c r="AG258">
        <f>ROUND((AP258),2)</f>
        <v>0</v>
      </c>
      <c r="AH258">
        <f>((EW258*ROUND(1.05,7)))</f>
        <v>161.70000000000002</v>
      </c>
      <c r="AI258">
        <f>((EX258*ROUND(1.05,7)))</f>
        <v>1.26</v>
      </c>
      <c r="AJ258">
        <f>(AS258)</f>
        <v>0</v>
      </c>
      <c r="AK258">
        <f>AL258+AM258+AO258</f>
        <v>1898.04</v>
      </c>
      <c r="AL258" s="68">
        <f>'1.Лок.смета.и.Акт'!F671</f>
        <v>434.65</v>
      </c>
      <c r="AM258" s="68">
        <f>'1.Лок.смета.и.Акт'!F669</f>
        <v>117.43</v>
      </c>
      <c r="AN258" s="68">
        <f>'1.Лок.смета.и.Акт'!F670</f>
        <v>14.83</v>
      </c>
      <c r="AO258" s="68">
        <f>'1.Лок.смета.и.Акт'!F668</f>
        <v>1345.96</v>
      </c>
      <c r="AP258">
        <v>0</v>
      </c>
      <c r="AQ258">
        <f>'1.Лок.смета.и.Акт'!E674</f>
        <v>154</v>
      </c>
      <c r="AR258">
        <v>1.2</v>
      </c>
      <c r="AS258">
        <v>0</v>
      </c>
      <c r="AT258">
        <v>121</v>
      </c>
      <c r="AU258">
        <v>72</v>
      </c>
      <c r="AV258">
        <v>1</v>
      </c>
      <c r="AW258">
        <v>1</v>
      </c>
      <c r="AZ258">
        <v>1</v>
      </c>
      <c r="BA258">
        <f>'1.Лок.смета.и.Акт'!J668</f>
        <v>33.39</v>
      </c>
      <c r="BB258">
        <f>'1.Лок.смета.и.Акт'!J669</f>
        <v>13.26</v>
      </c>
      <c r="BC258">
        <f>'1.Лок.смета.и.Акт'!J671</f>
        <v>9.11</v>
      </c>
      <c r="BD258" t="s">
        <v>6</v>
      </c>
      <c r="BE258" t="s">
        <v>6</v>
      </c>
      <c r="BF258" t="s">
        <v>6</v>
      </c>
      <c r="BG258" t="s">
        <v>6</v>
      </c>
      <c r="BH258">
        <v>0</v>
      </c>
      <c r="BI258">
        <v>1</v>
      </c>
      <c r="BJ258" t="s">
        <v>81</v>
      </c>
      <c r="BM258">
        <v>20001</v>
      </c>
      <c r="BN258">
        <v>0</v>
      </c>
      <c r="BO258" t="s">
        <v>6</v>
      </c>
      <c r="BP258">
        <v>0</v>
      </c>
      <c r="BQ258">
        <v>22</v>
      </c>
      <c r="BR258">
        <v>0</v>
      </c>
      <c r="BS258">
        <f>'1.Лок.смета.и.Акт'!J670</f>
        <v>33.39</v>
      </c>
      <c r="BT258">
        <v>1</v>
      </c>
      <c r="BU258">
        <v>1</v>
      </c>
      <c r="BV258">
        <v>1</v>
      </c>
      <c r="BW258">
        <v>1</v>
      </c>
      <c r="BX258">
        <v>1</v>
      </c>
      <c r="BY258" t="s">
        <v>6</v>
      </c>
      <c r="BZ258">
        <v>121</v>
      </c>
      <c r="CA258">
        <v>72</v>
      </c>
      <c r="CB258" t="s">
        <v>6</v>
      </c>
      <c r="CE258">
        <v>0</v>
      </c>
      <c r="CF258">
        <v>0</v>
      </c>
      <c r="CG258">
        <v>0</v>
      </c>
      <c r="CM258">
        <v>0</v>
      </c>
      <c r="CN258" t="s">
        <v>82</v>
      </c>
      <c r="CO258">
        <v>0</v>
      </c>
      <c r="CP258">
        <f>(P258+Q258+S258)</f>
        <v>2111.34</v>
      </c>
      <c r="CQ258">
        <f>AC258*BC258</f>
        <v>3959.6614999999997</v>
      </c>
      <c r="CR258">
        <f>AD258*BB258</f>
        <v>1634.9579999999999</v>
      </c>
      <c r="CS258">
        <f>AE258*BS258</f>
        <v>519.88229999999999</v>
      </c>
      <c r="CT258">
        <f>AF258*BA258</f>
        <v>47188.751400000001</v>
      </c>
      <c r="CU258">
        <f t="shared" ref="CU258:CX262" si="182">AG258</f>
        <v>0</v>
      </c>
      <c r="CV258">
        <f t="shared" si="182"/>
        <v>161.70000000000002</v>
      </c>
      <c r="CW258">
        <f t="shared" si="182"/>
        <v>1.26</v>
      </c>
      <c r="CX258">
        <f t="shared" si="182"/>
        <v>0</v>
      </c>
      <c r="CY258">
        <f>(((S258+R258)*AT258)/100)</f>
        <v>2309.1034999999997</v>
      </c>
      <c r="CZ258">
        <f>(((S258+R258)*AU258)/100)</f>
        <v>1374.0119999999997</v>
      </c>
      <c r="DC258" t="s">
        <v>6</v>
      </c>
      <c r="DD258" t="s">
        <v>6</v>
      </c>
      <c r="DE258" t="s">
        <v>83</v>
      </c>
      <c r="DF258" t="s">
        <v>83</v>
      </c>
      <c r="DG258" t="s">
        <v>83</v>
      </c>
      <c r="DH258" t="s">
        <v>6</v>
      </c>
      <c r="DI258" t="s">
        <v>83</v>
      </c>
      <c r="DJ258" t="s">
        <v>83</v>
      </c>
      <c r="DK258" t="s">
        <v>6</v>
      </c>
      <c r="DL258" t="s">
        <v>6</v>
      </c>
      <c r="DM258" t="s">
        <v>6</v>
      </c>
      <c r="DN258">
        <v>0</v>
      </c>
      <c r="DO258">
        <v>0</v>
      </c>
      <c r="DP258">
        <v>1</v>
      </c>
      <c r="DQ258">
        <v>1</v>
      </c>
      <c r="DU258">
        <v>1005</v>
      </c>
      <c r="DV258" t="s">
        <v>80</v>
      </c>
      <c r="DW258" t="str">
        <f>'1.Лок.смета.и.Акт'!D667</f>
        <v>100 м2</v>
      </c>
      <c r="DX258">
        <v>100</v>
      </c>
      <c r="DZ258" t="s">
        <v>6</v>
      </c>
      <c r="EA258" t="s">
        <v>6</v>
      </c>
      <c r="EB258" t="s">
        <v>6</v>
      </c>
      <c r="EC258" t="s">
        <v>6</v>
      </c>
      <c r="EE258">
        <v>61529847</v>
      </c>
      <c r="EF258">
        <v>22</v>
      </c>
      <c r="EG258" t="s">
        <v>27</v>
      </c>
      <c r="EH258">
        <v>16</v>
      </c>
      <c r="EI258" t="s">
        <v>28</v>
      </c>
      <c r="EJ258">
        <v>1</v>
      </c>
      <c r="EK258">
        <v>20001</v>
      </c>
      <c r="EL258" t="s">
        <v>29</v>
      </c>
      <c r="EM258" t="s">
        <v>30</v>
      </c>
      <c r="EO258" t="s">
        <v>31</v>
      </c>
      <c r="EQ258">
        <v>0</v>
      </c>
      <c r="ER258">
        <f>ES258+ET258+EV258</f>
        <v>1898.04</v>
      </c>
      <c r="ES258" s="68">
        <f>'1.Лок.смета.и.Акт'!F671</f>
        <v>434.65</v>
      </c>
      <c r="ET258" s="68">
        <f>'1.Лок.смета.и.Акт'!F669</f>
        <v>117.43</v>
      </c>
      <c r="EU258" s="68">
        <f>'1.Лок.смета.и.Акт'!F670</f>
        <v>14.83</v>
      </c>
      <c r="EV258" s="68">
        <f>'1.Лок.смета.и.Акт'!F668</f>
        <v>1345.96</v>
      </c>
      <c r="EW258">
        <f>'1.Лок.смета.и.Акт'!E674</f>
        <v>154</v>
      </c>
      <c r="EX258">
        <v>1.2</v>
      </c>
      <c r="EY258">
        <v>0</v>
      </c>
      <c r="FQ258">
        <v>0</v>
      </c>
      <c r="FR258">
        <f>ROUND(IF(BI258=3,GM258,0),2)</f>
        <v>0</v>
      </c>
      <c r="FS258">
        <v>0</v>
      </c>
      <c r="FX258">
        <v>121</v>
      </c>
      <c r="FY258">
        <v>72</v>
      </c>
      <c r="GA258" t="s">
        <v>6</v>
      </c>
      <c r="GD258">
        <v>1</v>
      </c>
      <c r="GF258">
        <v>-706050576</v>
      </c>
      <c r="GG258">
        <v>2</v>
      </c>
      <c r="GH258">
        <v>1</v>
      </c>
      <c r="GI258">
        <v>4</v>
      </c>
      <c r="GJ258">
        <v>0</v>
      </c>
      <c r="GK258">
        <v>0</v>
      </c>
      <c r="GL258">
        <f>ROUND(IF(AND(BH258=3,BI258=3,FS258&lt;&gt;0),P258,0),2)</f>
        <v>0</v>
      </c>
      <c r="GM258">
        <f>ROUND(O258+X258+Y258,2)+GX258</f>
        <v>5794.45</v>
      </c>
      <c r="GN258">
        <f>IF(OR(BI258=0,BI258=1),GM258-GX258,0)</f>
        <v>5794.45</v>
      </c>
      <c r="GO258">
        <f>IF(BI258=2,GM258-GX258,0)</f>
        <v>0</v>
      </c>
      <c r="GP258">
        <f>IF(BI258=4,GM258-GX258,0)</f>
        <v>0</v>
      </c>
      <c r="GR258">
        <v>0</v>
      </c>
      <c r="GS258">
        <v>3</v>
      </c>
      <c r="GT258">
        <v>0</v>
      </c>
      <c r="GU258" t="s">
        <v>6</v>
      </c>
      <c r="GV258">
        <f>ROUND((GT258),2)</f>
        <v>0</v>
      </c>
      <c r="GW258">
        <v>1</v>
      </c>
      <c r="GX258">
        <f>ROUND(HC258*I258,2)</f>
        <v>0</v>
      </c>
      <c r="HA258">
        <v>0</v>
      </c>
      <c r="HB258">
        <v>0</v>
      </c>
      <c r="HC258">
        <f>GV258*GW258</f>
        <v>0</v>
      </c>
      <c r="HE258" t="s">
        <v>6</v>
      </c>
      <c r="HF258" t="s">
        <v>6</v>
      </c>
      <c r="HM258" t="s">
        <v>6</v>
      </c>
      <c r="HN258" t="s">
        <v>32</v>
      </c>
      <c r="HO258" t="s">
        <v>33</v>
      </c>
      <c r="HP258" t="s">
        <v>28</v>
      </c>
      <c r="HQ258" t="s">
        <v>28</v>
      </c>
      <c r="IF258">
        <v>-1</v>
      </c>
      <c r="IK258">
        <v>0</v>
      </c>
    </row>
    <row r="259" spans="1:245" x14ac:dyDescent="0.2">
      <c r="A259">
        <v>18</v>
      </c>
      <c r="B259">
        <v>1</v>
      </c>
      <c r="C259">
        <v>200</v>
      </c>
      <c r="E259" t="s">
        <v>200</v>
      </c>
      <c r="F259" t="str">
        <f>'1.Лок.смета.и.Акт'!B675</f>
        <v>Прайс</v>
      </c>
      <c r="G259" t="s">
        <v>85</v>
      </c>
      <c r="H259" t="s">
        <v>64</v>
      </c>
      <c r="I259" t="e">
        <f>I258*J259</f>
        <v>#REF!</v>
      </c>
      <c r="J259" s="174" t="e">
        <f>#REF!</f>
        <v>#REF!</v>
      </c>
      <c r="K259">
        <v>100</v>
      </c>
      <c r="O259" t="e">
        <f>ROUND(CP259,2)</f>
        <v>#REF!</v>
      </c>
      <c r="P259" t="e">
        <f>ROUND(CQ259*I259,2)</f>
        <v>#REF!</v>
      </c>
      <c r="Q259" t="e">
        <f>ROUND(CR259*I259,2)</f>
        <v>#REF!</v>
      </c>
      <c r="R259" t="e">
        <f>ROUND(CS259*I259,2)</f>
        <v>#REF!</v>
      </c>
      <c r="S259" t="e">
        <f>ROUND(CT259*I259,2)</f>
        <v>#REF!</v>
      </c>
      <c r="T259" t="e">
        <f>ROUND(CU259*I259,2)</f>
        <v>#REF!</v>
      </c>
      <c r="U259" t="e">
        <f>ROUND(CV259*I259,7)</f>
        <v>#REF!</v>
      </c>
      <c r="V259" t="e">
        <f>ROUND(CW259*I259,7)</f>
        <v>#REF!</v>
      </c>
      <c r="W259" t="e">
        <f>ROUND(CX259*I259,2)</f>
        <v>#REF!</v>
      </c>
      <c r="X259" t="e">
        <f t="shared" si="181"/>
        <v>#REF!</v>
      </c>
      <c r="Y259" t="e">
        <f t="shared" si="181"/>
        <v>#REF!</v>
      </c>
      <c r="AA259">
        <v>74674256</v>
      </c>
      <c r="AB259">
        <f>ROUND((AC259+AD259+AF259),2)</f>
        <v>1149.8900000000001</v>
      </c>
      <c r="AC259">
        <f>ROUND((ES259),2)</f>
        <v>1149.8900000000001</v>
      </c>
      <c r="AD259">
        <f>ROUND((((ET259)-(EU259))+AE259),2)</f>
        <v>0</v>
      </c>
      <c r="AE259">
        <f>ROUND((EU259),2)</f>
        <v>0</v>
      </c>
      <c r="AF259">
        <f>ROUND((EV259),2)</f>
        <v>0</v>
      </c>
      <c r="AG259">
        <f>ROUND((AP259),2)</f>
        <v>0</v>
      </c>
      <c r="AH259">
        <f>(EW259)</f>
        <v>0</v>
      </c>
      <c r="AI259">
        <f>(EX259)</f>
        <v>0</v>
      </c>
      <c r="AJ259">
        <f>(AS259)</f>
        <v>0</v>
      </c>
      <c r="AK259">
        <v>1149.8900000000001</v>
      </c>
      <c r="AL259" s="68">
        <f>'1.Лок.смета.и.Акт'!F675</f>
        <v>1149.8900000000001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1</v>
      </c>
      <c r="BA259">
        <v>1</v>
      </c>
      <c r="BB259">
        <v>1</v>
      </c>
      <c r="BC259">
        <f>'1.Лок.смета.и.Акт'!J675</f>
        <v>9.11</v>
      </c>
      <c r="BD259" t="s">
        <v>6</v>
      </c>
      <c r="BE259" t="s">
        <v>6</v>
      </c>
      <c r="BF259" t="s">
        <v>6</v>
      </c>
      <c r="BG259" t="s">
        <v>6</v>
      </c>
      <c r="BH259">
        <v>3</v>
      </c>
      <c r="BI259">
        <v>1</v>
      </c>
      <c r="BJ259" t="s">
        <v>86</v>
      </c>
      <c r="BM259">
        <v>500001</v>
      </c>
      <c r="BN259">
        <v>0</v>
      </c>
      <c r="BO259" t="s">
        <v>6</v>
      </c>
      <c r="BP259">
        <v>0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6</v>
      </c>
      <c r="BZ259">
        <v>0</v>
      </c>
      <c r="CA259">
        <v>0</v>
      </c>
      <c r="CB259" t="s">
        <v>6</v>
      </c>
      <c r="CE259">
        <v>0</v>
      </c>
      <c r="CF259">
        <v>0</v>
      </c>
      <c r="CG259">
        <v>0</v>
      </c>
      <c r="CM259">
        <v>0</v>
      </c>
      <c r="CN259" t="s">
        <v>6</v>
      </c>
      <c r="CO259">
        <v>0</v>
      </c>
      <c r="CP259" t="e">
        <f>(P259+Q259+S259)</f>
        <v>#REF!</v>
      </c>
      <c r="CQ259">
        <f>AC259</f>
        <v>1149.8900000000001</v>
      </c>
      <c r="CR259">
        <f>AD259</f>
        <v>0</v>
      </c>
      <c r="CS259">
        <f>AE259*BS259</f>
        <v>0</v>
      </c>
      <c r="CT259">
        <f>AF259*BA259</f>
        <v>0</v>
      </c>
      <c r="CU259">
        <f t="shared" si="182"/>
        <v>0</v>
      </c>
      <c r="CV259">
        <f t="shared" si="182"/>
        <v>0</v>
      </c>
      <c r="CW259">
        <f t="shared" si="182"/>
        <v>0</v>
      </c>
      <c r="CX259">
        <f t="shared" si="182"/>
        <v>0</v>
      </c>
      <c r="CY259" t="e">
        <f>(((S259+R259)*AT259)/100)</f>
        <v>#REF!</v>
      </c>
      <c r="CZ259" t="e">
        <f>(((S259+R259)*AU259)/100)</f>
        <v>#REF!</v>
      </c>
      <c r="DC259" t="s">
        <v>6</v>
      </c>
      <c r="DD259" t="s">
        <v>6</v>
      </c>
      <c r="DE259" t="s">
        <v>6</v>
      </c>
      <c r="DF259" t="s">
        <v>6</v>
      </c>
      <c r="DG259" t="s">
        <v>6</v>
      </c>
      <c r="DH259" t="s">
        <v>6</v>
      </c>
      <c r="DI259" t="s">
        <v>6</v>
      </c>
      <c r="DJ259" t="s">
        <v>6</v>
      </c>
      <c r="DK259" t="s">
        <v>6</v>
      </c>
      <c r="DL259" t="s">
        <v>6</v>
      </c>
      <c r="DM259" t="s">
        <v>6</v>
      </c>
      <c r="DN259">
        <v>0</v>
      </c>
      <c r="DO259">
        <v>0</v>
      </c>
      <c r="DP259">
        <v>1</v>
      </c>
      <c r="DQ259">
        <v>1</v>
      </c>
      <c r="DU259">
        <v>1005</v>
      </c>
      <c r="DV259" t="s">
        <v>64</v>
      </c>
      <c r="DW259" t="str">
        <f>'1.Лок.смета.и.Акт'!D675</f>
        <v>м2</v>
      </c>
      <c r="DX259">
        <v>1</v>
      </c>
      <c r="DZ259" t="s">
        <v>6</v>
      </c>
      <c r="EA259" t="s">
        <v>6</v>
      </c>
      <c r="EB259" t="s">
        <v>6</v>
      </c>
      <c r="EC259" t="s">
        <v>6</v>
      </c>
      <c r="EE259">
        <v>61530067</v>
      </c>
      <c r="EF259">
        <v>8</v>
      </c>
      <c r="EG259" t="s">
        <v>58</v>
      </c>
      <c r="EH259">
        <v>0</v>
      </c>
      <c r="EI259" t="s">
        <v>6</v>
      </c>
      <c r="EJ259">
        <v>1</v>
      </c>
      <c r="EK259">
        <v>500001</v>
      </c>
      <c r="EL259" t="s">
        <v>59</v>
      </c>
      <c r="EM259" t="s">
        <v>60</v>
      </c>
      <c r="EO259" t="s">
        <v>6</v>
      </c>
      <c r="EQ259">
        <v>0</v>
      </c>
      <c r="ER259">
        <v>1093.44</v>
      </c>
      <c r="ES259" s="68">
        <f>'1.Лок.смета.и.Акт'!F675</f>
        <v>1149.8900000000001</v>
      </c>
      <c r="ET259">
        <v>0</v>
      </c>
      <c r="EU259">
        <v>0</v>
      </c>
      <c r="EV259">
        <v>0</v>
      </c>
      <c r="EW259">
        <v>0</v>
      </c>
      <c r="EX259">
        <v>0</v>
      </c>
      <c r="EZ259">
        <v>5</v>
      </c>
      <c r="FC259">
        <v>0</v>
      </c>
      <c r="FD259">
        <v>18</v>
      </c>
      <c r="FF259">
        <v>1093.44</v>
      </c>
      <c r="FQ259">
        <v>0</v>
      </c>
      <c r="FR259">
        <f>ROUND(IF(BI259=3,GM259,0),2)</f>
        <v>0</v>
      </c>
      <c r="FS259">
        <v>0</v>
      </c>
      <c r="FX259">
        <v>0</v>
      </c>
      <c r="FY259">
        <v>0</v>
      </c>
      <c r="GA259" t="s">
        <v>87</v>
      </c>
      <c r="GD259">
        <v>1</v>
      </c>
      <c r="GF259">
        <v>1130695863</v>
      </c>
      <c r="GG259">
        <v>2</v>
      </c>
      <c r="GH259">
        <v>3</v>
      </c>
      <c r="GI259">
        <v>4</v>
      </c>
      <c r="GJ259">
        <v>0</v>
      </c>
      <c r="GK259">
        <v>0</v>
      </c>
      <c r="GL259">
        <f>ROUND(IF(AND(BH259=3,BI259=3,FS259&lt;&gt;0),P259,0),2)</f>
        <v>0</v>
      </c>
      <c r="GM259" t="e">
        <f>ROUND(O259+X259+Y259,2)+GX259</f>
        <v>#REF!</v>
      </c>
      <c r="GN259" t="e">
        <f>IF(OR(BI259=0,BI259=1),GM259-GX259,0)</f>
        <v>#REF!</v>
      </c>
      <c r="GO259">
        <f>IF(BI259=2,GM259-GX259,0)</f>
        <v>0</v>
      </c>
      <c r="GP259">
        <f>IF(BI259=4,GM259-GX259,0)</f>
        <v>0</v>
      </c>
      <c r="GR259">
        <v>1</v>
      </c>
      <c r="GS259">
        <v>1</v>
      </c>
      <c r="GT259">
        <v>0</v>
      </c>
      <c r="GU259" t="s">
        <v>6</v>
      </c>
      <c r="GV259">
        <f>ROUND((GT259),2)</f>
        <v>0</v>
      </c>
      <c r="GW259">
        <v>1</v>
      </c>
      <c r="GX259" t="e">
        <f>ROUND(HC259*I259,2)</f>
        <v>#REF!</v>
      </c>
      <c r="HA259">
        <v>0</v>
      </c>
      <c r="HB259">
        <v>0</v>
      </c>
      <c r="HC259">
        <f>GV259*GW259</f>
        <v>0</v>
      </c>
      <c r="HE259" t="s">
        <v>43</v>
      </c>
      <c r="HF259" t="s">
        <v>45</v>
      </c>
      <c r="HG259" t="e">
        <f>ROUND(AC259*I259,2)</f>
        <v>#REF!</v>
      </c>
      <c r="HM259" t="s">
        <v>6</v>
      </c>
      <c r="HN259" t="s">
        <v>6</v>
      </c>
      <c r="HO259" t="s">
        <v>6</v>
      </c>
      <c r="HP259" t="s">
        <v>6</v>
      </c>
      <c r="HQ259" t="s">
        <v>6</v>
      </c>
      <c r="IF259">
        <v>-1</v>
      </c>
      <c r="IK259">
        <v>0</v>
      </c>
    </row>
    <row r="260" spans="1:245" x14ac:dyDescent="0.2">
      <c r="A260">
        <v>18</v>
      </c>
      <c r="B260">
        <v>1</v>
      </c>
      <c r="C260">
        <v>198</v>
      </c>
      <c r="E260" t="s">
        <v>201</v>
      </c>
      <c r="F260" t="str">
        <f>'1.Лок.смета.и.Акт'!B677</f>
        <v>08.1.02.17-0162</v>
      </c>
      <c r="G260" t="s">
        <v>150</v>
      </c>
      <c r="H260" t="s">
        <v>64</v>
      </c>
      <c r="I260" t="e">
        <f>I258*J260</f>
        <v>#REF!</v>
      </c>
      <c r="J260" s="174" t="e">
        <f>#REF!</f>
        <v>#REF!</v>
      </c>
      <c r="K260">
        <v>37.5</v>
      </c>
      <c r="O260" t="e">
        <f>ROUND(CP260,2)</f>
        <v>#REF!</v>
      </c>
      <c r="P260" t="e">
        <f>ROUND(CQ260*I260,2)</f>
        <v>#REF!</v>
      </c>
      <c r="Q260" t="e">
        <f>ROUND(CR260*I260,2)</f>
        <v>#REF!</v>
      </c>
      <c r="R260" t="e">
        <f>ROUND(CS260*I260,2)</f>
        <v>#REF!</v>
      </c>
      <c r="S260" t="e">
        <f>ROUND(CT260*I260,2)</f>
        <v>#REF!</v>
      </c>
      <c r="T260" t="e">
        <f>ROUND(CU260*I260,2)</f>
        <v>#REF!</v>
      </c>
      <c r="U260" t="e">
        <f>ROUND(CV260*I260,7)</f>
        <v>#REF!</v>
      </c>
      <c r="V260" t="e">
        <f>ROUND(CW260*I260,7)</f>
        <v>#REF!</v>
      </c>
      <c r="W260" t="e">
        <f>ROUND(CX260*I260,2)</f>
        <v>#REF!</v>
      </c>
      <c r="X260" t="e">
        <f t="shared" si="181"/>
        <v>#REF!</v>
      </c>
      <c r="Y260" t="e">
        <f t="shared" si="181"/>
        <v>#REF!</v>
      </c>
      <c r="AA260">
        <v>74674256</v>
      </c>
      <c r="AB260">
        <f>ROUND((AC260+AD260+AF260),2)</f>
        <v>34.200000000000003</v>
      </c>
      <c r="AC260">
        <f>ROUND((ES260),2)</f>
        <v>34.200000000000003</v>
      </c>
      <c r="AD260">
        <f>ROUND((((ET260)-(EU260))+AE260),2)</f>
        <v>0</v>
      </c>
      <c r="AE260">
        <f>ROUND((EU260),2)</f>
        <v>0</v>
      </c>
      <c r="AF260">
        <f>ROUND((EV260),2)</f>
        <v>0</v>
      </c>
      <c r="AG260">
        <f>ROUND((AP260),2)</f>
        <v>0</v>
      </c>
      <c r="AH260">
        <f>(EW260)</f>
        <v>0</v>
      </c>
      <c r="AI260">
        <f>(EX260)</f>
        <v>0</v>
      </c>
      <c r="AJ260">
        <f>(AS260)</f>
        <v>0</v>
      </c>
      <c r="AK260">
        <v>34.200000000000003</v>
      </c>
      <c r="AL260" s="68">
        <f>'1.Лок.смета.и.Акт'!F677</f>
        <v>34.200000000000003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1</v>
      </c>
      <c r="AW260">
        <v>1</v>
      </c>
      <c r="AZ260">
        <v>1</v>
      </c>
      <c r="BA260">
        <v>1</v>
      </c>
      <c r="BB260">
        <v>1</v>
      </c>
      <c r="BC260">
        <f>'1.Лок.смета.и.Акт'!J677</f>
        <v>9.11</v>
      </c>
      <c r="BD260" t="s">
        <v>6</v>
      </c>
      <c r="BE260" t="s">
        <v>6</v>
      </c>
      <c r="BF260" t="s">
        <v>6</v>
      </c>
      <c r="BG260" t="s">
        <v>6</v>
      </c>
      <c r="BH260">
        <v>3</v>
      </c>
      <c r="BI260">
        <v>1</v>
      </c>
      <c r="BJ260" t="s">
        <v>151</v>
      </c>
      <c r="BM260">
        <v>500001</v>
      </c>
      <c r="BN260">
        <v>0</v>
      </c>
      <c r="BO260" t="s">
        <v>6</v>
      </c>
      <c r="BP260">
        <v>0</v>
      </c>
      <c r="BQ260">
        <v>8</v>
      </c>
      <c r="BR260">
        <v>0</v>
      </c>
      <c r="BS260">
        <v>1</v>
      </c>
      <c r="BT260">
        <v>1</v>
      </c>
      <c r="BU260">
        <v>1</v>
      </c>
      <c r="BV260">
        <v>1</v>
      </c>
      <c r="BW260">
        <v>1</v>
      </c>
      <c r="BX260">
        <v>1</v>
      </c>
      <c r="BY260" t="s">
        <v>6</v>
      </c>
      <c r="BZ260">
        <v>0</v>
      </c>
      <c r="CA260">
        <v>0</v>
      </c>
      <c r="CB260" t="s">
        <v>6</v>
      </c>
      <c r="CE260">
        <v>0</v>
      </c>
      <c r="CF260">
        <v>0</v>
      </c>
      <c r="CG260">
        <v>0</v>
      </c>
      <c r="CM260">
        <v>0</v>
      </c>
      <c r="CN260" t="s">
        <v>6</v>
      </c>
      <c r="CO260">
        <v>0</v>
      </c>
      <c r="CP260" t="e">
        <f>(P260+Q260+S260)</f>
        <v>#REF!</v>
      </c>
      <c r="CQ260">
        <f>AC260*BC260</f>
        <v>311.56200000000001</v>
      </c>
      <c r="CR260">
        <f>AD260*BB260</f>
        <v>0</v>
      </c>
      <c r="CS260">
        <f>AE260*BS260</f>
        <v>0</v>
      </c>
      <c r="CT260">
        <f>AF260*BA260</f>
        <v>0</v>
      </c>
      <c r="CU260">
        <f t="shared" si="182"/>
        <v>0</v>
      </c>
      <c r="CV260">
        <f t="shared" si="182"/>
        <v>0</v>
      </c>
      <c r="CW260">
        <f t="shared" si="182"/>
        <v>0</v>
      </c>
      <c r="CX260">
        <f t="shared" si="182"/>
        <v>0</v>
      </c>
      <c r="CY260" t="e">
        <f>(((S260+R260)*AT260)/100)</f>
        <v>#REF!</v>
      </c>
      <c r="CZ260" t="e">
        <f>(((S260+R260)*AU260)/100)</f>
        <v>#REF!</v>
      </c>
      <c r="DC260" t="s">
        <v>6</v>
      </c>
      <c r="DD260" t="s">
        <v>6</v>
      </c>
      <c r="DE260" t="s">
        <v>6</v>
      </c>
      <c r="DF260" t="s">
        <v>6</v>
      </c>
      <c r="DG260" t="s">
        <v>6</v>
      </c>
      <c r="DH260" t="s">
        <v>6</v>
      </c>
      <c r="DI260" t="s">
        <v>6</v>
      </c>
      <c r="DJ260" t="s">
        <v>6</v>
      </c>
      <c r="DK260" t="s">
        <v>6</v>
      </c>
      <c r="DL260" t="s">
        <v>6</v>
      </c>
      <c r="DM260" t="s">
        <v>6</v>
      </c>
      <c r="DN260">
        <v>0</v>
      </c>
      <c r="DO260">
        <v>0</v>
      </c>
      <c r="DP260">
        <v>1</v>
      </c>
      <c r="DQ260">
        <v>1</v>
      </c>
      <c r="DU260">
        <v>1005</v>
      </c>
      <c r="DV260" t="s">
        <v>64</v>
      </c>
      <c r="DW260" t="str">
        <f>'1.Лок.смета.и.Акт'!D677</f>
        <v>м2</v>
      </c>
      <c r="DX260">
        <v>1</v>
      </c>
      <c r="DZ260" t="s">
        <v>6</v>
      </c>
      <c r="EA260" t="s">
        <v>6</v>
      </c>
      <c r="EB260" t="s">
        <v>6</v>
      </c>
      <c r="EC260" t="s">
        <v>6</v>
      </c>
      <c r="EE260">
        <v>61530067</v>
      </c>
      <c r="EF260">
        <v>8</v>
      </c>
      <c r="EG260" t="s">
        <v>58</v>
      </c>
      <c r="EH260">
        <v>0</v>
      </c>
      <c r="EI260" t="s">
        <v>6</v>
      </c>
      <c r="EJ260">
        <v>1</v>
      </c>
      <c r="EK260">
        <v>500001</v>
      </c>
      <c r="EL260" t="s">
        <v>59</v>
      </c>
      <c r="EM260" t="s">
        <v>60</v>
      </c>
      <c r="EO260" t="s">
        <v>6</v>
      </c>
      <c r="EQ260">
        <v>0</v>
      </c>
      <c r="ER260">
        <v>34.200000000000003</v>
      </c>
      <c r="ES260" s="68">
        <f>'1.Лок.смета.и.Акт'!F677</f>
        <v>34.200000000000003</v>
      </c>
      <c r="ET260">
        <v>0</v>
      </c>
      <c r="EU260">
        <v>0</v>
      </c>
      <c r="EV260">
        <v>0</v>
      </c>
      <c r="EW260">
        <v>0</v>
      </c>
      <c r="EX260">
        <v>0</v>
      </c>
      <c r="FQ260">
        <v>0</v>
      </c>
      <c r="FR260">
        <f>ROUND(IF(BI260=3,GM260,0),2)</f>
        <v>0</v>
      </c>
      <c r="FS260">
        <v>0</v>
      </c>
      <c r="FX260">
        <v>0</v>
      </c>
      <c r="FY260">
        <v>0</v>
      </c>
      <c r="GA260" t="s">
        <v>6</v>
      </c>
      <c r="GD260">
        <v>1</v>
      </c>
      <c r="GF260">
        <v>2073721092</v>
      </c>
      <c r="GG260">
        <v>2</v>
      </c>
      <c r="GH260">
        <v>1</v>
      </c>
      <c r="GI260">
        <v>4</v>
      </c>
      <c r="GJ260">
        <v>0</v>
      </c>
      <c r="GK260">
        <v>0</v>
      </c>
      <c r="GL260">
        <f>ROUND(IF(AND(BH260=3,BI260=3,FS260&lt;&gt;0),P260,0),2)</f>
        <v>0</v>
      </c>
      <c r="GM260" t="e">
        <f>ROUND(O260+X260+Y260,2)+GX260</f>
        <v>#REF!</v>
      </c>
      <c r="GN260" t="e">
        <f>IF(OR(BI260=0,BI260=1),GM260-GX260,0)</f>
        <v>#REF!</v>
      </c>
      <c r="GO260">
        <f>IF(BI260=2,GM260-GX260,0)</f>
        <v>0</v>
      </c>
      <c r="GP260">
        <f>IF(BI260=4,GM260-GX260,0)</f>
        <v>0</v>
      </c>
      <c r="GR260">
        <v>0</v>
      </c>
      <c r="GS260">
        <v>3</v>
      </c>
      <c r="GT260">
        <v>0</v>
      </c>
      <c r="GU260" t="s">
        <v>6</v>
      </c>
      <c r="GV260">
        <f>ROUND((GT260),2)</f>
        <v>0</v>
      </c>
      <c r="GW260">
        <v>1</v>
      </c>
      <c r="GX260" t="e">
        <f>ROUND(HC260*I260,2)</f>
        <v>#REF!</v>
      </c>
      <c r="HA260">
        <v>0</v>
      </c>
      <c r="HB260">
        <v>0</v>
      </c>
      <c r="HC260">
        <f>GV260*GW260</f>
        <v>0</v>
      </c>
      <c r="HE260" t="s">
        <v>6</v>
      </c>
      <c r="HF260" t="s">
        <v>6</v>
      </c>
      <c r="HM260" t="s">
        <v>6</v>
      </c>
      <c r="HN260" t="s">
        <v>6</v>
      </c>
      <c r="HO260" t="s">
        <v>6</v>
      </c>
      <c r="HP260" t="s">
        <v>6</v>
      </c>
      <c r="HQ260" t="s">
        <v>6</v>
      </c>
      <c r="IF260">
        <v>-1</v>
      </c>
      <c r="IK260">
        <v>0</v>
      </c>
    </row>
    <row r="261" spans="1:245" x14ac:dyDescent="0.2">
      <c r="A261">
        <v>17</v>
      </c>
      <c r="B261">
        <v>1</v>
      </c>
      <c r="C261">
        <f>ROW(SmtRes!A207)</f>
        <v>207</v>
      </c>
      <c r="D261">
        <f>ROW(EtalonRes!A219)</f>
        <v>219</v>
      </c>
      <c r="E261" t="s">
        <v>202</v>
      </c>
      <c r="F261" t="s">
        <v>153</v>
      </c>
      <c r="G261" t="s">
        <v>154</v>
      </c>
      <c r="H261" t="s">
        <v>23</v>
      </c>
      <c r="I261">
        <f>'1.Лок.смета.и.Акт'!E681</f>
        <v>24</v>
      </c>
      <c r="J261">
        <v>0</v>
      </c>
      <c r="K261">
        <v>24</v>
      </c>
      <c r="O261">
        <f>ROUND(CP261,2)</f>
        <v>11721.61</v>
      </c>
      <c r="P261">
        <f>ROUND(CQ261*I261,2)</f>
        <v>3222.75</v>
      </c>
      <c r="Q261">
        <f>ROUND(CR261*I261,2)</f>
        <v>493.27</v>
      </c>
      <c r="R261">
        <f>ROUND(CS261*I261,2)</f>
        <v>104.18</v>
      </c>
      <c r="S261">
        <f>ROUND(CT261*I261,2)</f>
        <v>8005.59</v>
      </c>
      <c r="T261">
        <f>ROUND(CU261*I261,2)</f>
        <v>0</v>
      </c>
      <c r="U261">
        <f>ROUND(CV261*I261,7)</f>
        <v>26.712</v>
      </c>
      <c r="V261">
        <f>ROUND(CW261*I261,7)</f>
        <v>0.252</v>
      </c>
      <c r="W261">
        <f>ROUND(CX261*I261,2)</f>
        <v>0</v>
      </c>
      <c r="X261">
        <f t="shared" si="181"/>
        <v>9812.82</v>
      </c>
      <c r="Y261">
        <f t="shared" si="181"/>
        <v>5839.03</v>
      </c>
      <c r="AA261">
        <v>74674256</v>
      </c>
      <c r="AB261">
        <f>ROUND((AC261+AD261+AF261),2)</f>
        <v>26.28</v>
      </c>
      <c r="AC261">
        <f>ROUND((ES261),2)</f>
        <v>14.74</v>
      </c>
      <c r="AD261">
        <f>ROUND(((((ET261*ROUND(1.05,7)))-((EU261*ROUND(1.05,7))))+AE261),2)</f>
        <v>1.55</v>
      </c>
      <c r="AE261">
        <f>ROUND(((EU261*ROUND(1.05,7))),2)</f>
        <v>0.13</v>
      </c>
      <c r="AF261">
        <f>ROUND(((EV261*ROUND(1.05,7))),2)</f>
        <v>9.99</v>
      </c>
      <c r="AG261">
        <f>ROUND((AP261),2)</f>
        <v>0</v>
      </c>
      <c r="AH261">
        <f>((EW261*ROUND(1.05,7)))</f>
        <v>1.1130000000000002</v>
      </c>
      <c r="AI261">
        <f>((EX261*ROUND(1.05,7)))</f>
        <v>1.0500000000000001E-2</v>
      </c>
      <c r="AJ261">
        <f>(AS261)</f>
        <v>0</v>
      </c>
      <c r="AK261">
        <f>AL261+AM261+AO261</f>
        <v>25.72</v>
      </c>
      <c r="AL261" s="68">
        <f>'1.Лок.смета.и.Акт'!F685</f>
        <v>14.74</v>
      </c>
      <c r="AM261" s="68">
        <f>'1.Лок.смета.и.Акт'!F683</f>
        <v>1.47</v>
      </c>
      <c r="AN261" s="68">
        <f>'1.Лок.смета.и.Акт'!F684</f>
        <v>0.12</v>
      </c>
      <c r="AO261" s="68">
        <f>'1.Лок.смета.и.Акт'!F682</f>
        <v>9.51</v>
      </c>
      <c r="AP261">
        <v>0</v>
      </c>
      <c r="AQ261">
        <f>'1.Лок.смета.и.Акт'!E688</f>
        <v>1.06</v>
      </c>
      <c r="AR261">
        <v>0.01</v>
      </c>
      <c r="AS261">
        <v>0</v>
      </c>
      <c r="AT261">
        <v>121</v>
      </c>
      <c r="AU261">
        <v>72</v>
      </c>
      <c r="AV261">
        <v>1</v>
      </c>
      <c r="AW261">
        <v>1</v>
      </c>
      <c r="AZ261">
        <v>1</v>
      </c>
      <c r="BA261">
        <f>'1.Лок.смета.и.Акт'!J682</f>
        <v>33.39</v>
      </c>
      <c r="BB261">
        <f>'1.Лок.смета.и.Акт'!J683</f>
        <v>13.26</v>
      </c>
      <c r="BC261">
        <f>'1.Лок.смета.и.Акт'!J685</f>
        <v>9.11</v>
      </c>
      <c r="BD261" t="s">
        <v>6</v>
      </c>
      <c r="BE261" t="s">
        <v>6</v>
      </c>
      <c r="BF261" t="s">
        <v>6</v>
      </c>
      <c r="BG261" t="s">
        <v>6</v>
      </c>
      <c r="BH261">
        <v>0</v>
      </c>
      <c r="BI261">
        <v>1</v>
      </c>
      <c r="BJ261" t="s">
        <v>155</v>
      </c>
      <c r="BM261">
        <v>20001</v>
      </c>
      <c r="BN261">
        <v>0</v>
      </c>
      <c r="BO261" t="s">
        <v>6</v>
      </c>
      <c r="BP261">
        <v>0</v>
      </c>
      <c r="BQ261">
        <v>22</v>
      </c>
      <c r="BR261">
        <v>0</v>
      </c>
      <c r="BS261">
        <f>'1.Лок.смета.и.Акт'!J684</f>
        <v>33.39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6</v>
      </c>
      <c r="BZ261">
        <v>121</v>
      </c>
      <c r="CA261">
        <v>72</v>
      </c>
      <c r="CB261" t="s">
        <v>6</v>
      </c>
      <c r="CE261">
        <v>0</v>
      </c>
      <c r="CF261">
        <v>0</v>
      </c>
      <c r="CG261">
        <v>0</v>
      </c>
      <c r="CM261">
        <v>0</v>
      </c>
      <c r="CN261" t="s">
        <v>25</v>
      </c>
      <c r="CO261">
        <v>0</v>
      </c>
      <c r="CP261">
        <f>(P261+Q261+S261)</f>
        <v>11721.61</v>
      </c>
      <c r="CQ261">
        <f>AC261*BC261</f>
        <v>134.28139999999999</v>
      </c>
      <c r="CR261">
        <f>AD261*BB261</f>
        <v>20.553000000000001</v>
      </c>
      <c r="CS261">
        <f>AE261*BS261</f>
        <v>4.3407</v>
      </c>
      <c r="CT261">
        <f>AF261*BA261</f>
        <v>333.56610000000001</v>
      </c>
      <c r="CU261">
        <f t="shared" si="182"/>
        <v>0</v>
      </c>
      <c r="CV261">
        <f t="shared" si="182"/>
        <v>1.1130000000000002</v>
      </c>
      <c r="CW261">
        <f t="shared" si="182"/>
        <v>1.0500000000000001E-2</v>
      </c>
      <c r="CX261">
        <f t="shared" si="182"/>
        <v>0</v>
      </c>
      <c r="CY261">
        <f>(((S261+R261)*AT261)/100)</f>
        <v>9812.8217000000004</v>
      </c>
      <c r="CZ261">
        <f>(((S261+R261)*AU261)/100)</f>
        <v>5839.0344000000005</v>
      </c>
      <c r="DB261">
        <v>15</v>
      </c>
      <c r="DC261" t="s">
        <v>6</v>
      </c>
      <c r="DD261" t="s">
        <v>6</v>
      </c>
      <c r="DE261" t="s">
        <v>26</v>
      </c>
      <c r="DF261" t="s">
        <v>26</v>
      </c>
      <c r="DG261" t="s">
        <v>26</v>
      </c>
      <c r="DH261" t="s">
        <v>6</v>
      </c>
      <c r="DI261" t="s">
        <v>26</v>
      </c>
      <c r="DJ261" t="s">
        <v>26</v>
      </c>
      <c r="DK261" t="s">
        <v>6</v>
      </c>
      <c r="DL261" t="s">
        <v>6</v>
      </c>
      <c r="DM261" t="s">
        <v>6</v>
      </c>
      <c r="DN261">
        <v>0</v>
      </c>
      <c r="DO261">
        <v>0</v>
      </c>
      <c r="DP261">
        <v>1</v>
      </c>
      <c r="DQ261">
        <v>1</v>
      </c>
      <c r="DU261">
        <v>1013</v>
      </c>
      <c r="DV261" t="s">
        <v>23</v>
      </c>
      <c r="DW261" t="str">
        <f>'1.Лок.смета.и.Акт'!D681</f>
        <v>ШТ</v>
      </c>
      <c r="DX261">
        <v>1</v>
      </c>
      <c r="DZ261" t="s">
        <v>6</v>
      </c>
      <c r="EA261" t="s">
        <v>6</v>
      </c>
      <c r="EB261" t="s">
        <v>6</v>
      </c>
      <c r="EC261" t="s">
        <v>6</v>
      </c>
      <c r="EE261">
        <v>61529847</v>
      </c>
      <c r="EF261">
        <v>22</v>
      </c>
      <c r="EG261" t="s">
        <v>27</v>
      </c>
      <c r="EH261">
        <v>16</v>
      </c>
      <c r="EI261" t="s">
        <v>28</v>
      </c>
      <c r="EJ261">
        <v>1</v>
      </c>
      <c r="EK261">
        <v>20001</v>
      </c>
      <c r="EL261" t="s">
        <v>29</v>
      </c>
      <c r="EM261" t="s">
        <v>30</v>
      </c>
      <c r="EO261" t="s">
        <v>31</v>
      </c>
      <c r="EQ261">
        <v>0</v>
      </c>
      <c r="ER261">
        <f>ES261+ET261+EV261</f>
        <v>25.72</v>
      </c>
      <c r="ES261" s="68">
        <f>'1.Лок.смета.и.Акт'!F685</f>
        <v>14.74</v>
      </c>
      <c r="ET261" s="68">
        <f>'1.Лок.смета.и.Акт'!F683</f>
        <v>1.47</v>
      </c>
      <c r="EU261" s="68">
        <f>'1.Лок.смета.и.Акт'!F684</f>
        <v>0.12</v>
      </c>
      <c r="EV261" s="68">
        <f>'1.Лок.смета.и.Акт'!F682</f>
        <v>9.51</v>
      </c>
      <c r="EW261">
        <f>'1.Лок.смета.и.Акт'!E688</f>
        <v>1.06</v>
      </c>
      <c r="EX261">
        <v>0.01</v>
      </c>
      <c r="EY261">
        <v>0</v>
      </c>
      <c r="FQ261">
        <v>0</v>
      </c>
      <c r="FR261">
        <f>ROUND(IF(BI261=3,GM261,0),2)</f>
        <v>0</v>
      </c>
      <c r="FS261">
        <v>0</v>
      </c>
      <c r="FX261">
        <v>121</v>
      </c>
      <c r="FY261">
        <v>72</v>
      </c>
      <c r="GA261" t="s">
        <v>6</v>
      </c>
      <c r="GD261">
        <v>1</v>
      </c>
      <c r="GF261">
        <v>431353478</v>
      </c>
      <c r="GG261">
        <v>2</v>
      </c>
      <c r="GH261">
        <v>1</v>
      </c>
      <c r="GI261">
        <v>4</v>
      </c>
      <c r="GJ261">
        <v>0</v>
      </c>
      <c r="GK261">
        <v>0</v>
      </c>
      <c r="GL261">
        <f>ROUND(IF(AND(BH261=3,BI261=3,FS261&lt;&gt;0),P261,0),2)</f>
        <v>0</v>
      </c>
      <c r="GM261">
        <f>ROUND(O261+X261+Y261,2)+GX261</f>
        <v>27373.46</v>
      </c>
      <c r="GN261">
        <f>IF(OR(BI261=0,BI261=1),GM261-GX261,0)</f>
        <v>27373.46</v>
      </c>
      <c r="GO261">
        <f>IF(BI261=2,GM261-GX261,0)</f>
        <v>0</v>
      </c>
      <c r="GP261">
        <f>IF(BI261=4,GM261-GX261,0)</f>
        <v>0</v>
      </c>
      <c r="GR261">
        <v>0</v>
      </c>
      <c r="GS261">
        <v>3</v>
      </c>
      <c r="GT261">
        <v>0</v>
      </c>
      <c r="GU261" t="s">
        <v>6</v>
      </c>
      <c r="GV261">
        <f>ROUND((GT261),2)</f>
        <v>0</v>
      </c>
      <c r="GW261">
        <v>1</v>
      </c>
      <c r="GX261">
        <f>ROUND(HC261*I261,2)</f>
        <v>0</v>
      </c>
      <c r="HA261">
        <v>0</v>
      </c>
      <c r="HB261">
        <v>0</v>
      </c>
      <c r="HC261">
        <f>GV261*GW261</f>
        <v>0</v>
      </c>
      <c r="HE261" t="s">
        <v>6</v>
      </c>
      <c r="HF261" t="s">
        <v>6</v>
      </c>
      <c r="HM261" t="s">
        <v>6</v>
      </c>
      <c r="HN261" t="s">
        <v>32</v>
      </c>
      <c r="HO261" t="s">
        <v>33</v>
      </c>
      <c r="HP261" t="s">
        <v>28</v>
      </c>
      <c r="HQ261" t="s">
        <v>28</v>
      </c>
      <c r="IF261">
        <v>-1</v>
      </c>
      <c r="IK261">
        <v>0</v>
      </c>
    </row>
    <row r="262" spans="1:245" x14ac:dyDescent="0.2">
      <c r="A262">
        <v>18</v>
      </c>
      <c r="B262">
        <v>1</v>
      </c>
      <c r="C262">
        <v>207</v>
      </c>
      <c r="E262" t="s">
        <v>203</v>
      </c>
      <c r="F262" t="str">
        <f>'1.Лок.смета.и.Акт'!B689</f>
        <v>Прайс</v>
      </c>
      <c r="G262" t="s">
        <v>157</v>
      </c>
      <c r="H262" t="s">
        <v>23</v>
      </c>
      <c r="I262" t="e">
        <f>I261*J262</f>
        <v>#REF!</v>
      </c>
      <c r="J262" s="174" t="e">
        <f>#REF!</f>
        <v>#REF!</v>
      </c>
      <c r="K262">
        <v>1</v>
      </c>
      <c r="O262" t="e">
        <f>ROUND(CP262,2)</f>
        <v>#REF!</v>
      </c>
      <c r="P262" t="e">
        <f>ROUND(CQ262*I262,2)</f>
        <v>#REF!</v>
      </c>
      <c r="Q262" t="e">
        <f>ROUND(CR262*I262,2)</f>
        <v>#REF!</v>
      </c>
      <c r="R262" t="e">
        <f>ROUND(CS262*I262,2)</f>
        <v>#REF!</v>
      </c>
      <c r="S262" t="e">
        <f>ROUND(CT262*I262,2)</f>
        <v>#REF!</v>
      </c>
      <c r="T262" t="e">
        <f>ROUND(CU262*I262,2)</f>
        <v>#REF!</v>
      </c>
      <c r="U262" t="e">
        <f>ROUND(CV262*I262,7)</f>
        <v>#REF!</v>
      </c>
      <c r="V262" t="e">
        <f>ROUND(CW262*I262,7)</f>
        <v>#REF!</v>
      </c>
      <c r="W262" t="e">
        <f>ROUND(CX262*I262,2)</f>
        <v>#REF!</v>
      </c>
      <c r="X262" t="e">
        <f t="shared" si="181"/>
        <v>#REF!</v>
      </c>
      <c r="Y262" t="e">
        <f t="shared" si="181"/>
        <v>#REF!</v>
      </c>
      <c r="AA262">
        <v>74674256</v>
      </c>
      <c r="AB262">
        <f>ROUND((AC262+AD262+AF262),2)</f>
        <v>6817.39</v>
      </c>
      <c r="AC262">
        <f>ROUND((ES262),2)</f>
        <v>6817.39</v>
      </c>
      <c r="AD262">
        <f>ROUND((((ET262)-(EU262))+AE262),2)</f>
        <v>0</v>
      </c>
      <c r="AE262">
        <f>ROUND((EU262),2)</f>
        <v>0</v>
      </c>
      <c r="AF262">
        <f>ROUND((EV262),2)</f>
        <v>0</v>
      </c>
      <c r="AG262">
        <f>ROUND((AP262),2)</f>
        <v>0</v>
      </c>
      <c r="AH262">
        <f>(EW262)</f>
        <v>0</v>
      </c>
      <c r="AI262">
        <f>(EX262)</f>
        <v>0</v>
      </c>
      <c r="AJ262">
        <f>(AS262)</f>
        <v>0</v>
      </c>
      <c r="AK262">
        <v>6817.39</v>
      </c>
      <c r="AL262" s="68">
        <f>'1.Лок.смета.и.Акт'!F689</f>
        <v>6817.39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1</v>
      </c>
      <c r="AW262">
        <v>1</v>
      </c>
      <c r="AZ262">
        <v>1</v>
      </c>
      <c r="BA262">
        <v>1</v>
      </c>
      <c r="BB262">
        <v>1</v>
      </c>
      <c r="BC262">
        <f>'1.Лок.смета.и.Акт'!J689</f>
        <v>6.13</v>
      </c>
      <c r="BD262" t="s">
        <v>6</v>
      </c>
      <c r="BE262" t="s">
        <v>6</v>
      </c>
      <c r="BF262" t="s">
        <v>6</v>
      </c>
      <c r="BG262" t="s">
        <v>6</v>
      </c>
      <c r="BH262">
        <v>3</v>
      </c>
      <c r="BI262">
        <v>3</v>
      </c>
      <c r="BJ262" t="s">
        <v>158</v>
      </c>
      <c r="BM262">
        <v>600001</v>
      </c>
      <c r="BN262">
        <v>0</v>
      </c>
      <c r="BO262" t="s">
        <v>6</v>
      </c>
      <c r="BP262">
        <v>0</v>
      </c>
      <c r="BQ262">
        <v>5</v>
      </c>
      <c r="BR262">
        <v>0</v>
      </c>
      <c r="BS262">
        <v>1</v>
      </c>
      <c r="BT262">
        <v>1</v>
      </c>
      <c r="BU262">
        <v>1</v>
      </c>
      <c r="BV262">
        <v>1</v>
      </c>
      <c r="BW262">
        <v>1</v>
      </c>
      <c r="BX262">
        <v>1</v>
      </c>
      <c r="BY262" t="s">
        <v>6</v>
      </c>
      <c r="BZ262">
        <v>0</v>
      </c>
      <c r="CA262">
        <v>0</v>
      </c>
      <c r="CB262" t="s">
        <v>6</v>
      </c>
      <c r="CE262">
        <v>0</v>
      </c>
      <c r="CF262">
        <v>0</v>
      </c>
      <c r="CG262">
        <v>0</v>
      </c>
      <c r="CM262">
        <v>0</v>
      </c>
      <c r="CN262" t="s">
        <v>6</v>
      </c>
      <c r="CO262">
        <v>0</v>
      </c>
      <c r="CP262" t="e">
        <f>(P262+Q262+S262)</f>
        <v>#REF!</v>
      </c>
      <c r="CQ262">
        <f>AC262</f>
        <v>6817.39</v>
      </c>
      <c r="CR262">
        <f>AD262</f>
        <v>0</v>
      </c>
      <c r="CS262">
        <f>AE262*BS262</f>
        <v>0</v>
      </c>
      <c r="CT262">
        <f>AF262*BA262</f>
        <v>0</v>
      </c>
      <c r="CU262">
        <f t="shared" si="182"/>
        <v>0</v>
      </c>
      <c r="CV262">
        <f t="shared" si="182"/>
        <v>0</v>
      </c>
      <c r="CW262">
        <f t="shared" si="182"/>
        <v>0</v>
      </c>
      <c r="CX262">
        <f t="shared" si="182"/>
        <v>0</v>
      </c>
      <c r="CY262" t="e">
        <f>(((S262+R262)*AT262)/100)</f>
        <v>#REF!</v>
      </c>
      <c r="CZ262" t="e">
        <f>(((S262+R262)*AU262)/100)</f>
        <v>#REF!</v>
      </c>
      <c r="DC262" t="s">
        <v>6</v>
      </c>
      <c r="DD262" t="s">
        <v>6</v>
      </c>
      <c r="DE262" t="s">
        <v>6</v>
      </c>
      <c r="DF262" t="s">
        <v>6</v>
      </c>
      <c r="DG262" t="s">
        <v>6</v>
      </c>
      <c r="DH262" t="s">
        <v>6</v>
      </c>
      <c r="DI262" t="s">
        <v>6</v>
      </c>
      <c r="DJ262" t="s">
        <v>6</v>
      </c>
      <c r="DK262" t="s">
        <v>6</v>
      </c>
      <c r="DL262" t="s">
        <v>6</v>
      </c>
      <c r="DM262" t="s">
        <v>6</v>
      </c>
      <c r="DN262">
        <v>0</v>
      </c>
      <c r="DO262">
        <v>0</v>
      </c>
      <c r="DP262">
        <v>1</v>
      </c>
      <c r="DQ262">
        <v>1</v>
      </c>
      <c r="DU262">
        <v>1013</v>
      </c>
      <c r="DV262" t="s">
        <v>23</v>
      </c>
      <c r="DW262" t="str">
        <f>'1.Лок.смета.и.Акт'!D689</f>
        <v>ШТ</v>
      </c>
      <c r="DX262">
        <v>1</v>
      </c>
      <c r="DZ262" t="s">
        <v>6</v>
      </c>
      <c r="EA262" t="s">
        <v>6</v>
      </c>
      <c r="EB262" t="s">
        <v>6</v>
      </c>
      <c r="EC262" t="s">
        <v>6</v>
      </c>
      <c r="EE262">
        <v>61530071</v>
      </c>
      <c r="EF262">
        <v>5</v>
      </c>
      <c r="EG262" t="s">
        <v>39</v>
      </c>
      <c r="EH262">
        <v>0</v>
      </c>
      <c r="EI262" t="s">
        <v>6</v>
      </c>
      <c r="EJ262">
        <v>3</v>
      </c>
      <c r="EK262">
        <v>600001</v>
      </c>
      <c r="EL262" t="s">
        <v>40</v>
      </c>
      <c r="EM262" t="s">
        <v>41</v>
      </c>
      <c r="EO262" t="s">
        <v>6</v>
      </c>
      <c r="EQ262">
        <v>0</v>
      </c>
      <c r="ER262">
        <v>6534</v>
      </c>
      <c r="ES262" s="68">
        <f>'1.Лок.смета.и.Акт'!F689</f>
        <v>6817.39</v>
      </c>
      <c r="ET262">
        <v>0</v>
      </c>
      <c r="EU262">
        <v>0</v>
      </c>
      <c r="EV262">
        <v>0</v>
      </c>
      <c r="EW262">
        <v>0</v>
      </c>
      <c r="EX262">
        <v>0</v>
      </c>
      <c r="EZ262">
        <v>5</v>
      </c>
      <c r="FC262">
        <v>0</v>
      </c>
      <c r="FD262">
        <v>18</v>
      </c>
      <c r="FF262">
        <v>6534</v>
      </c>
      <c r="FQ262">
        <v>0</v>
      </c>
      <c r="FR262" t="e">
        <f>ROUND(IF(BI262=3,GM262,0),2)</f>
        <v>#REF!</v>
      </c>
      <c r="FS262">
        <v>0</v>
      </c>
      <c r="FX262">
        <v>0</v>
      </c>
      <c r="FY262">
        <v>0</v>
      </c>
      <c r="GA262" t="s">
        <v>159</v>
      </c>
      <c r="GD262">
        <v>1</v>
      </c>
      <c r="GF262">
        <v>-60937290</v>
      </c>
      <c r="GG262">
        <v>2</v>
      </c>
      <c r="GH262">
        <v>3</v>
      </c>
      <c r="GI262">
        <v>4</v>
      </c>
      <c r="GJ262">
        <v>0</v>
      </c>
      <c r="GK262">
        <v>0</v>
      </c>
      <c r="GL262">
        <f>ROUND(IF(AND(BH262=3,BI262=3,FS262&lt;&gt;0),P262,0),2)</f>
        <v>0</v>
      </c>
      <c r="GM262" t="e">
        <f>ROUND(O262+X262+Y262,2)+GX262</f>
        <v>#REF!</v>
      </c>
      <c r="GN262">
        <f>IF(OR(BI262=0,BI262=1),GM262-GX262,0)</f>
        <v>0</v>
      </c>
      <c r="GO262">
        <f>IF(BI262=2,GM262-GX262,0)</f>
        <v>0</v>
      </c>
      <c r="GP262">
        <f>IF(BI262=4,GM262-GX262,0)</f>
        <v>0</v>
      </c>
      <c r="GR262">
        <v>1</v>
      </c>
      <c r="GS262">
        <v>1</v>
      </c>
      <c r="GT262">
        <v>0</v>
      </c>
      <c r="GU262" t="s">
        <v>6</v>
      </c>
      <c r="GV262">
        <f>ROUND((GT262),2)</f>
        <v>0</v>
      </c>
      <c r="GW262">
        <v>1</v>
      </c>
      <c r="GX262" t="e">
        <f>ROUND(HC262*I262,2)</f>
        <v>#REF!</v>
      </c>
      <c r="HA262">
        <v>0</v>
      </c>
      <c r="HB262">
        <v>0</v>
      </c>
      <c r="HC262">
        <f>GV262*GW262</f>
        <v>0</v>
      </c>
      <c r="HE262" t="s">
        <v>43</v>
      </c>
      <c r="HF262" t="s">
        <v>44</v>
      </c>
      <c r="HH262" t="e">
        <f>ROUND(AC262*I262,2)</f>
        <v>#REF!</v>
      </c>
      <c r="HM262" t="s">
        <v>6</v>
      </c>
      <c r="HN262" t="s">
        <v>6</v>
      </c>
      <c r="HO262" t="s">
        <v>6</v>
      </c>
      <c r="HP262" t="s">
        <v>6</v>
      </c>
      <c r="HQ262" t="s">
        <v>6</v>
      </c>
      <c r="IF262">
        <v>-1</v>
      </c>
      <c r="IK262">
        <v>0</v>
      </c>
    </row>
    <row r="263" spans="1:245" x14ac:dyDescent="0.2">
      <c r="IF263">
        <v>-1</v>
      </c>
    </row>
    <row r="264" spans="1:245" x14ac:dyDescent="0.2">
      <c r="A264" s="2">
        <v>51</v>
      </c>
      <c r="B264" s="2">
        <f>B254</f>
        <v>1</v>
      </c>
      <c r="C264" s="2">
        <f>A254</f>
        <v>4</v>
      </c>
      <c r="D264" s="2">
        <f>ROW(A254)</f>
        <v>254</v>
      </c>
      <c r="E264" s="2"/>
      <c r="F264" s="2" t="str">
        <f>IF(F254&lt;&gt;"",F254,"")</f>
        <v/>
      </c>
      <c r="G264" s="2" t="str">
        <f>IF(G254&lt;&gt;"",G254,"")</f>
        <v>Секция 3. Переточная вентиляция кладовок.</v>
      </c>
      <c r="H264" s="2">
        <v>0</v>
      </c>
      <c r="I264" s="2"/>
      <c r="J264" s="2"/>
      <c r="K264" s="2"/>
      <c r="L264" s="2"/>
      <c r="M264" s="2"/>
      <c r="N264" s="2"/>
      <c r="O264" s="2" t="e">
        <f t="shared" ref="O264:T264" si="183">ROUND(AB264,2)</f>
        <v>#REF!</v>
      </c>
      <c r="P264" s="2" t="e">
        <f t="shared" si="183"/>
        <v>#REF!</v>
      </c>
      <c r="Q264" s="2" t="e">
        <f t="shared" si="183"/>
        <v>#REF!</v>
      </c>
      <c r="R264" s="2" t="e">
        <f t="shared" si="183"/>
        <v>#REF!</v>
      </c>
      <c r="S264" s="2" t="e">
        <f t="shared" si="183"/>
        <v>#REF!</v>
      </c>
      <c r="T264" s="2" t="e">
        <f t="shared" si="183"/>
        <v>#REF!</v>
      </c>
      <c r="U264" s="2" t="e">
        <f>AH264</f>
        <v>#REF!</v>
      </c>
      <c r="V264" s="2" t="e">
        <f>AI264</f>
        <v>#REF!</v>
      </c>
      <c r="W264" s="2" t="e">
        <f>ROUND(AJ264,2)</f>
        <v>#REF!</v>
      </c>
      <c r="X264" s="2" t="e">
        <f>ROUND(AK264,2)</f>
        <v>#REF!</v>
      </c>
      <c r="Y264" s="2" t="e">
        <f>ROUND(AL264,2)</f>
        <v>#REF!</v>
      </c>
      <c r="Z264" s="2"/>
      <c r="AA264" s="2"/>
      <c r="AB264" s="2" t="e">
        <f>ROUND(SUMIF(AA258:AA262,"=74674256",O258:O262),2)</f>
        <v>#REF!</v>
      </c>
      <c r="AC264" s="2" t="e">
        <f>ROUND(SUMIF(AA258:AA262,"=74674256",P258:P262),2)</f>
        <v>#REF!</v>
      </c>
      <c r="AD264" s="2" t="e">
        <f>ROUND(SUMIF(AA258:AA262,"=74674256",Q258:Q262),2)</f>
        <v>#REF!</v>
      </c>
      <c r="AE264" s="2" t="e">
        <f>ROUND(SUMIF(AA258:AA262,"=74674256",R258:R262),2)</f>
        <v>#REF!</v>
      </c>
      <c r="AF264" s="2" t="e">
        <f>ROUND(SUMIF(AA258:AA262,"=74674256",S258:S262),2)</f>
        <v>#REF!</v>
      </c>
      <c r="AG264" s="2" t="e">
        <f>ROUND(SUMIF(AA258:AA262,"=74674256",T258:T262),2)</f>
        <v>#REF!</v>
      </c>
      <c r="AH264" s="2" t="e">
        <f>SUMIF(AA258:AA262,"=74674256",U258:U262)</f>
        <v>#REF!</v>
      </c>
      <c r="AI264" s="2" t="e">
        <f>SUMIF(AA258:AA262,"=74674256",V258:V262)</f>
        <v>#REF!</v>
      </c>
      <c r="AJ264" s="2" t="e">
        <f>ROUND(SUMIF(AA258:AA262,"=74674256",W258:W262),2)</f>
        <v>#REF!</v>
      </c>
      <c r="AK264" s="2" t="e">
        <f>ROUND(SUMIF(AA258:AA262,"=74674256",X258:X262),2)</f>
        <v>#REF!</v>
      </c>
      <c r="AL264" s="2" t="e">
        <f>ROUND(SUMIF(AA258:AA262,"=74674256",Y258:Y262),2)</f>
        <v>#REF!</v>
      </c>
      <c r="AM264" s="2"/>
      <c r="AN264" s="2"/>
      <c r="AO264" s="2">
        <f t="shared" ref="AO264:BD264" si="184">ROUND(BX264,2)</f>
        <v>0</v>
      </c>
      <c r="AP264" s="2" t="e">
        <f t="shared" si="184"/>
        <v>#REF!</v>
      </c>
      <c r="AQ264" s="2">
        <f t="shared" si="184"/>
        <v>0</v>
      </c>
      <c r="AR264" s="2" t="e">
        <f t="shared" si="184"/>
        <v>#REF!</v>
      </c>
      <c r="AS264" s="2" t="e">
        <f t="shared" si="184"/>
        <v>#REF!</v>
      </c>
      <c r="AT264" s="2">
        <f t="shared" si="184"/>
        <v>0</v>
      </c>
      <c r="AU264" s="2">
        <f t="shared" si="184"/>
        <v>0</v>
      </c>
      <c r="AV264" s="2" t="e">
        <f t="shared" si="184"/>
        <v>#REF!</v>
      </c>
      <c r="AW264" s="2" t="e">
        <f t="shared" si="184"/>
        <v>#REF!</v>
      </c>
      <c r="AX264" s="2">
        <f t="shared" si="184"/>
        <v>0</v>
      </c>
      <c r="AY264" s="2" t="e">
        <f t="shared" si="184"/>
        <v>#REF!</v>
      </c>
      <c r="AZ264" s="2" t="e">
        <f t="shared" si="184"/>
        <v>#REF!</v>
      </c>
      <c r="BA264" s="2" t="e">
        <f t="shared" si="184"/>
        <v>#REF!</v>
      </c>
      <c r="BB264" s="2">
        <f t="shared" si="184"/>
        <v>0</v>
      </c>
      <c r="BC264" s="2">
        <f t="shared" si="184"/>
        <v>0</v>
      </c>
      <c r="BD264" s="2">
        <f t="shared" si="184"/>
        <v>0</v>
      </c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>
        <f>ROUND(SUMIF(AA258:AA262,"=74674256",FQ258:FQ262),2)</f>
        <v>0</v>
      </c>
      <c r="BY264" s="2" t="e">
        <f>ROUND(SUMIF(AA258:AA262,"=74674256",FR258:FR262),2)</f>
        <v>#REF!</v>
      </c>
      <c r="BZ264" s="2">
        <f>ROUND(SUMIF(AA258:AA262,"=74674256",GL258:GL262),2)</f>
        <v>0</v>
      </c>
      <c r="CA264" s="2" t="e">
        <f>ROUND(SUMIF(AA258:AA262,"=74674256",GM258:GM262),2)</f>
        <v>#REF!</v>
      </c>
      <c r="CB264" s="2" t="e">
        <f>ROUND(SUMIF(AA258:AA262,"=74674256",GN258:GN262),2)</f>
        <v>#REF!</v>
      </c>
      <c r="CC264" s="2">
        <f>ROUND(SUMIF(AA258:AA262,"=74674256",GO258:GO262),2)</f>
        <v>0</v>
      </c>
      <c r="CD264" s="2">
        <f>ROUND(SUMIF(AA258:AA262,"=74674256",GP258:GP262),2)</f>
        <v>0</v>
      </c>
      <c r="CE264" s="2" t="e">
        <f>AC264-BX264</f>
        <v>#REF!</v>
      </c>
      <c r="CF264" s="2" t="e">
        <f>AC264-BY264</f>
        <v>#REF!</v>
      </c>
      <c r="CG264" s="2">
        <f>BX264-BZ264</f>
        <v>0</v>
      </c>
      <c r="CH264" s="2" t="e">
        <f>AC264-BX264-BY264+BZ264</f>
        <v>#REF!</v>
      </c>
      <c r="CI264" s="2" t="e">
        <f>BY264-BZ264</f>
        <v>#REF!</v>
      </c>
      <c r="CJ264" s="2" t="e">
        <f>ROUND(SUMIF(AA258:AA262,"=74674256",GX258:GX262),2)</f>
        <v>#REF!</v>
      </c>
      <c r="CK264" s="2">
        <f>ROUND(SUMIF(AA258:AA262,"=74674256",GY258:GY262),2)</f>
        <v>0</v>
      </c>
      <c r="CL264" s="2">
        <f>ROUND(SUMIF(AA258:AA262,"=74674256",GZ258:GZ262),2)</f>
        <v>0</v>
      </c>
      <c r="CM264" s="2">
        <f>ROUND(SUMIF(AA258:AA262,"=74674256",HD258:HD262),2)</f>
        <v>0</v>
      </c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>
        <v>0</v>
      </c>
      <c r="IF264">
        <v>-1</v>
      </c>
    </row>
    <row r="265" spans="1:245" x14ac:dyDescent="0.2">
      <c r="IF265">
        <v>-1</v>
      </c>
    </row>
    <row r="266" spans="1:245" x14ac:dyDescent="0.2">
      <c r="A266" s="4">
        <v>50</v>
      </c>
      <c r="B266" s="4">
        <v>0</v>
      </c>
      <c r="C266" s="4">
        <v>0</v>
      </c>
      <c r="D266" s="4">
        <v>1</v>
      </c>
      <c r="E266" s="4">
        <v>201</v>
      </c>
      <c r="F266" s="4" t="e">
        <f>ROUND(Source!O264,O266)</f>
        <v>#REF!</v>
      </c>
      <c r="G266" s="4" t="s">
        <v>91</v>
      </c>
      <c r="H266" s="4" t="s">
        <v>92</v>
      </c>
      <c r="I266" s="4"/>
      <c r="J266" s="4"/>
      <c r="K266" s="4">
        <v>201</v>
      </c>
      <c r="L266" s="4">
        <v>1</v>
      </c>
      <c r="M266" s="4">
        <v>3</v>
      </c>
      <c r="N266" s="4" t="s">
        <v>6</v>
      </c>
      <c r="O266" s="4">
        <v>2</v>
      </c>
      <c r="P266" s="4"/>
      <c r="Q266" s="4"/>
      <c r="R266" s="4"/>
      <c r="S266" s="4"/>
      <c r="T266" s="4"/>
      <c r="U266" s="4"/>
      <c r="V266" s="4"/>
      <c r="W266" s="4">
        <v>18899.849999999999</v>
      </c>
      <c r="X266" s="4">
        <v>1</v>
      </c>
      <c r="Y266" s="4">
        <v>18899.849999999999</v>
      </c>
      <c r="Z266" s="4"/>
      <c r="AA266" s="4"/>
      <c r="AB266" s="4"/>
      <c r="IF266">
        <v>-1</v>
      </c>
    </row>
    <row r="267" spans="1:245" x14ac:dyDescent="0.2">
      <c r="A267" s="4">
        <v>50</v>
      </c>
      <c r="B267" s="4">
        <v>0</v>
      </c>
      <c r="C267" s="4">
        <v>0</v>
      </c>
      <c r="D267" s="4">
        <v>1</v>
      </c>
      <c r="E267" s="4">
        <v>202</v>
      </c>
      <c r="F267" s="4" t="e">
        <f>ROUND(Source!P264,O267)</f>
        <v>#REF!</v>
      </c>
      <c r="G267" s="4" t="s">
        <v>93</v>
      </c>
      <c r="H267" s="4" t="s">
        <v>94</v>
      </c>
      <c r="I267" s="4"/>
      <c r="J267" s="4"/>
      <c r="K267" s="4">
        <v>202</v>
      </c>
      <c r="L267" s="4">
        <v>2</v>
      </c>
      <c r="M267" s="4">
        <v>3</v>
      </c>
      <c r="N267" s="4" t="s">
        <v>6</v>
      </c>
      <c r="O267" s="4">
        <v>2</v>
      </c>
      <c r="P267" s="4"/>
      <c r="Q267" s="4"/>
      <c r="R267" s="4"/>
      <c r="S267" s="4"/>
      <c r="T267" s="4"/>
      <c r="U267" s="4"/>
      <c r="V267" s="4"/>
      <c r="W267" s="4">
        <v>172065.4</v>
      </c>
      <c r="X267" s="4">
        <v>1</v>
      </c>
      <c r="Y267" s="4">
        <v>172065.4</v>
      </c>
      <c r="Z267" s="4"/>
      <c r="AA267" s="4"/>
      <c r="AB267" s="4"/>
      <c r="IF267">
        <v>-1</v>
      </c>
    </row>
    <row r="268" spans="1:245" x14ac:dyDescent="0.2">
      <c r="A268" s="4">
        <v>50</v>
      </c>
      <c r="B268" s="4">
        <v>0</v>
      </c>
      <c r="C268" s="4">
        <v>0</v>
      </c>
      <c r="D268" s="4">
        <v>1</v>
      </c>
      <c r="E268" s="4">
        <v>222</v>
      </c>
      <c r="F268" s="4">
        <f>ROUND(Source!AO264,O268)</f>
        <v>0</v>
      </c>
      <c r="G268" s="4" t="s">
        <v>95</v>
      </c>
      <c r="H268" s="4" t="s">
        <v>96</v>
      </c>
      <c r="I268" s="4"/>
      <c r="J268" s="4"/>
      <c r="K268" s="4">
        <v>222</v>
      </c>
      <c r="L268" s="4">
        <v>3</v>
      </c>
      <c r="M268" s="4">
        <v>3</v>
      </c>
      <c r="N268" s="4" t="s">
        <v>6</v>
      </c>
      <c r="O268" s="4">
        <v>2</v>
      </c>
      <c r="P268" s="4"/>
      <c r="Q268" s="4"/>
      <c r="R268" s="4"/>
      <c r="S268" s="4"/>
      <c r="T268" s="4"/>
      <c r="U268" s="4"/>
      <c r="V268" s="4"/>
      <c r="W268" s="4">
        <v>0</v>
      </c>
      <c r="X268" s="4">
        <v>1</v>
      </c>
      <c r="Y268" s="4">
        <v>0</v>
      </c>
      <c r="Z268" s="4"/>
      <c r="AA268" s="4"/>
      <c r="AB268" s="4"/>
      <c r="IF268">
        <v>-1</v>
      </c>
    </row>
    <row r="269" spans="1:245" x14ac:dyDescent="0.2">
      <c r="A269" s="4">
        <v>50</v>
      </c>
      <c r="B269" s="4">
        <v>0</v>
      </c>
      <c r="C269" s="4">
        <v>0</v>
      </c>
      <c r="D269" s="4">
        <v>1</v>
      </c>
      <c r="E269" s="4">
        <v>225</v>
      </c>
      <c r="F269" s="4" t="e">
        <f>ROUND(Source!AV264,O269)</f>
        <v>#REF!</v>
      </c>
      <c r="G269" s="4" t="s">
        <v>97</v>
      </c>
      <c r="H269" s="4" t="s">
        <v>98</v>
      </c>
      <c r="I269" s="4"/>
      <c r="J269" s="4"/>
      <c r="K269" s="4">
        <v>225</v>
      </c>
      <c r="L269" s="4">
        <v>4</v>
      </c>
      <c r="M269" s="4">
        <v>3</v>
      </c>
      <c r="N269" s="4" t="s">
        <v>6</v>
      </c>
      <c r="O269" s="4">
        <v>2</v>
      </c>
      <c r="P269" s="4"/>
      <c r="Q269" s="4"/>
      <c r="R269" s="4"/>
      <c r="S269" s="4"/>
      <c r="T269" s="4"/>
      <c r="U269" s="4"/>
      <c r="V269" s="4"/>
      <c r="W269" s="4">
        <v>172065.4</v>
      </c>
      <c r="X269" s="4">
        <v>1</v>
      </c>
      <c r="Y269" s="4">
        <v>172065.4</v>
      </c>
      <c r="Z269" s="4"/>
      <c r="AA269" s="4"/>
      <c r="AB269" s="4"/>
      <c r="IF269">
        <v>-1</v>
      </c>
    </row>
    <row r="270" spans="1:245" x14ac:dyDescent="0.2">
      <c r="A270" s="4">
        <v>50</v>
      </c>
      <c r="B270" s="4">
        <v>0</v>
      </c>
      <c r="C270" s="4">
        <v>0</v>
      </c>
      <c r="D270" s="4">
        <v>1</v>
      </c>
      <c r="E270" s="4">
        <v>226</v>
      </c>
      <c r="F270" s="4" t="e">
        <f>ROUND(Source!AW264,O270)</f>
        <v>#REF!</v>
      </c>
      <c r="G270" s="4" t="s">
        <v>99</v>
      </c>
      <c r="H270" s="4" t="s">
        <v>100</v>
      </c>
      <c r="I270" s="4"/>
      <c r="J270" s="4"/>
      <c r="K270" s="4">
        <v>226</v>
      </c>
      <c r="L270" s="4">
        <v>5</v>
      </c>
      <c r="M270" s="4">
        <v>3</v>
      </c>
      <c r="N270" s="4" t="s">
        <v>6</v>
      </c>
      <c r="O270" s="4">
        <v>2</v>
      </c>
      <c r="P270" s="4"/>
      <c r="Q270" s="4"/>
      <c r="R270" s="4"/>
      <c r="S270" s="4"/>
      <c r="T270" s="4"/>
      <c r="U270" s="4"/>
      <c r="V270" s="4"/>
      <c r="W270" s="4">
        <v>8448.0400000000009</v>
      </c>
      <c r="X270" s="4">
        <v>1</v>
      </c>
      <c r="Y270" s="4">
        <v>8448.0400000000009</v>
      </c>
      <c r="Z270" s="4"/>
      <c r="AA270" s="4"/>
      <c r="AB270" s="4"/>
      <c r="IF270">
        <v>-1</v>
      </c>
    </row>
    <row r="271" spans="1:245" x14ac:dyDescent="0.2">
      <c r="A271" s="4">
        <v>50</v>
      </c>
      <c r="B271" s="4">
        <v>0</v>
      </c>
      <c r="C271" s="4">
        <v>0</v>
      </c>
      <c r="D271" s="4">
        <v>1</v>
      </c>
      <c r="E271" s="4">
        <v>227</v>
      </c>
      <c r="F271" s="4">
        <f>ROUND(Source!AX264,O271)</f>
        <v>0</v>
      </c>
      <c r="G271" s="4" t="s">
        <v>101</v>
      </c>
      <c r="H271" s="4" t="s">
        <v>102</v>
      </c>
      <c r="I271" s="4"/>
      <c r="J271" s="4"/>
      <c r="K271" s="4">
        <v>227</v>
      </c>
      <c r="L271" s="4">
        <v>6</v>
      </c>
      <c r="M271" s="4">
        <v>3</v>
      </c>
      <c r="N271" s="4" t="s">
        <v>6</v>
      </c>
      <c r="O271" s="4">
        <v>2</v>
      </c>
      <c r="P271" s="4"/>
      <c r="Q271" s="4"/>
      <c r="R271" s="4"/>
      <c r="S271" s="4"/>
      <c r="T271" s="4"/>
      <c r="U271" s="4"/>
      <c r="V271" s="4"/>
      <c r="W271" s="4">
        <v>0</v>
      </c>
      <c r="X271" s="4">
        <v>1</v>
      </c>
      <c r="Y271" s="4">
        <v>0</v>
      </c>
      <c r="Z271" s="4"/>
      <c r="AA271" s="4"/>
      <c r="AB271" s="4"/>
      <c r="IF271">
        <v>-1</v>
      </c>
    </row>
    <row r="272" spans="1:245" x14ac:dyDescent="0.2">
      <c r="A272" s="4">
        <v>50</v>
      </c>
      <c r="B272" s="4">
        <v>0</v>
      </c>
      <c r="C272" s="4">
        <v>0</v>
      </c>
      <c r="D272" s="4">
        <v>1</v>
      </c>
      <c r="E272" s="4">
        <v>228</v>
      </c>
      <c r="F272" s="4" t="e">
        <f>ROUND(Source!AY264,O272)</f>
        <v>#REF!</v>
      </c>
      <c r="G272" s="4" t="s">
        <v>103</v>
      </c>
      <c r="H272" s="4" t="s">
        <v>104</v>
      </c>
      <c r="I272" s="4"/>
      <c r="J272" s="4"/>
      <c r="K272" s="4">
        <v>228</v>
      </c>
      <c r="L272" s="4">
        <v>7</v>
      </c>
      <c r="M272" s="4">
        <v>3</v>
      </c>
      <c r="N272" s="4" t="s">
        <v>6</v>
      </c>
      <c r="O272" s="4">
        <v>2</v>
      </c>
      <c r="P272" s="4"/>
      <c r="Q272" s="4"/>
      <c r="R272" s="4"/>
      <c r="S272" s="4"/>
      <c r="T272" s="4"/>
      <c r="U272" s="4"/>
      <c r="V272" s="4"/>
      <c r="W272" s="4">
        <v>8448.0400000000009</v>
      </c>
      <c r="X272" s="4">
        <v>1</v>
      </c>
      <c r="Y272" s="4">
        <v>8448.0400000000009</v>
      </c>
      <c r="Z272" s="4"/>
      <c r="AA272" s="4"/>
      <c r="AB272" s="4"/>
      <c r="IF272">
        <v>-1</v>
      </c>
    </row>
    <row r="273" spans="1:240" x14ac:dyDescent="0.2">
      <c r="A273" s="4">
        <v>50</v>
      </c>
      <c r="B273" s="4">
        <v>0</v>
      </c>
      <c r="C273" s="4">
        <v>0</v>
      </c>
      <c r="D273" s="4">
        <v>1</v>
      </c>
      <c r="E273" s="4">
        <v>216</v>
      </c>
      <c r="F273" s="4" t="e">
        <f>ROUND(Source!AP264,O273)</f>
        <v>#REF!</v>
      </c>
      <c r="G273" s="4" t="s">
        <v>105</v>
      </c>
      <c r="H273" s="4" t="s">
        <v>106</v>
      </c>
      <c r="I273" s="4"/>
      <c r="J273" s="4"/>
      <c r="K273" s="4">
        <v>216</v>
      </c>
      <c r="L273" s="4">
        <v>8</v>
      </c>
      <c r="M273" s="4">
        <v>3</v>
      </c>
      <c r="N273" s="4" t="s">
        <v>6</v>
      </c>
      <c r="O273" s="4">
        <v>2</v>
      </c>
      <c r="P273" s="4"/>
      <c r="Q273" s="4"/>
      <c r="R273" s="4"/>
      <c r="S273" s="4"/>
      <c r="T273" s="4"/>
      <c r="U273" s="4"/>
      <c r="V273" s="4"/>
      <c r="W273" s="4">
        <v>163617.35999999999</v>
      </c>
      <c r="X273" s="4">
        <v>1</v>
      </c>
      <c r="Y273" s="4">
        <v>163617.35999999999</v>
      </c>
      <c r="Z273" s="4"/>
      <c r="AA273" s="4"/>
      <c r="AB273" s="4"/>
      <c r="IF273">
        <v>-1</v>
      </c>
    </row>
    <row r="274" spans="1:240" x14ac:dyDescent="0.2">
      <c r="A274" s="4">
        <v>50</v>
      </c>
      <c r="B274" s="4">
        <v>0</v>
      </c>
      <c r="C274" s="4">
        <v>0</v>
      </c>
      <c r="D274" s="4">
        <v>1</v>
      </c>
      <c r="E274" s="4">
        <v>223</v>
      </c>
      <c r="F274" s="4">
        <f>ROUND(Source!AQ264,O274)</f>
        <v>0</v>
      </c>
      <c r="G274" s="4" t="s">
        <v>107</v>
      </c>
      <c r="H274" s="4" t="s">
        <v>108</v>
      </c>
      <c r="I274" s="4"/>
      <c r="J274" s="4"/>
      <c r="K274" s="4">
        <v>223</v>
      </c>
      <c r="L274" s="4">
        <v>9</v>
      </c>
      <c r="M274" s="4">
        <v>3</v>
      </c>
      <c r="N274" s="4" t="s">
        <v>6</v>
      </c>
      <c r="O274" s="4">
        <v>2</v>
      </c>
      <c r="P274" s="4"/>
      <c r="Q274" s="4"/>
      <c r="R274" s="4"/>
      <c r="S274" s="4"/>
      <c r="T274" s="4"/>
      <c r="U274" s="4"/>
      <c r="V274" s="4"/>
      <c r="W274" s="4">
        <v>0</v>
      </c>
      <c r="X274" s="4">
        <v>1</v>
      </c>
      <c r="Y274" s="4">
        <v>0</v>
      </c>
      <c r="Z274" s="4"/>
      <c r="AA274" s="4"/>
      <c r="AB274" s="4"/>
      <c r="IF274">
        <v>-1</v>
      </c>
    </row>
    <row r="275" spans="1:240" x14ac:dyDescent="0.2">
      <c r="A275" s="4">
        <v>50</v>
      </c>
      <c r="B275" s="4">
        <v>0</v>
      </c>
      <c r="C275" s="4">
        <v>0</v>
      </c>
      <c r="D275" s="4">
        <v>1</v>
      </c>
      <c r="E275" s="4">
        <v>229</v>
      </c>
      <c r="F275" s="4" t="e">
        <f>ROUND(Source!AZ264,O275)</f>
        <v>#REF!</v>
      </c>
      <c r="G275" s="4" t="s">
        <v>109</v>
      </c>
      <c r="H275" s="4" t="s">
        <v>110</v>
      </c>
      <c r="I275" s="4"/>
      <c r="J275" s="4"/>
      <c r="K275" s="4">
        <v>229</v>
      </c>
      <c r="L275" s="4">
        <v>10</v>
      </c>
      <c r="M275" s="4">
        <v>3</v>
      </c>
      <c r="N275" s="4" t="s">
        <v>6</v>
      </c>
      <c r="O275" s="4">
        <v>2</v>
      </c>
      <c r="P275" s="4"/>
      <c r="Q275" s="4"/>
      <c r="R275" s="4"/>
      <c r="S275" s="4"/>
      <c r="T275" s="4"/>
      <c r="U275" s="4"/>
      <c r="V275" s="4"/>
      <c r="W275" s="4">
        <v>163617.35999999999</v>
      </c>
      <c r="X275" s="4">
        <v>1</v>
      </c>
      <c r="Y275" s="4">
        <v>163617.35999999999</v>
      </c>
      <c r="Z275" s="4"/>
      <c r="AA275" s="4"/>
      <c r="AB275" s="4"/>
      <c r="IF275">
        <v>-1</v>
      </c>
    </row>
    <row r="276" spans="1:240" x14ac:dyDescent="0.2">
      <c r="A276" s="4">
        <v>50</v>
      </c>
      <c r="B276" s="4">
        <v>0</v>
      </c>
      <c r="C276" s="4">
        <v>0</v>
      </c>
      <c r="D276" s="4">
        <v>1</v>
      </c>
      <c r="E276" s="4">
        <v>203</v>
      </c>
      <c r="F276" s="4" t="e">
        <f>ROUND(Source!Q264,O276)</f>
        <v>#REF!</v>
      </c>
      <c r="G276" s="4" t="s">
        <v>111</v>
      </c>
      <c r="H276" s="4" t="s">
        <v>112</v>
      </c>
      <c r="I276" s="4"/>
      <c r="J276" s="4"/>
      <c r="K276" s="4">
        <v>203</v>
      </c>
      <c r="L276" s="4">
        <v>11</v>
      </c>
      <c r="M276" s="4">
        <v>3</v>
      </c>
      <c r="N276" s="4" t="s">
        <v>6</v>
      </c>
      <c r="O276" s="4">
        <v>2</v>
      </c>
      <c r="P276" s="4"/>
      <c r="Q276" s="4"/>
      <c r="R276" s="4"/>
      <c r="S276" s="4"/>
      <c r="T276" s="4"/>
      <c r="U276" s="4"/>
      <c r="V276" s="4"/>
      <c r="W276" s="4">
        <v>558.66999999999996</v>
      </c>
      <c r="X276" s="4">
        <v>1</v>
      </c>
      <c r="Y276" s="4">
        <v>558.66999999999996</v>
      </c>
      <c r="Z276" s="4"/>
      <c r="AA276" s="4"/>
      <c r="AB276" s="4"/>
      <c r="IF276">
        <v>-1</v>
      </c>
    </row>
    <row r="277" spans="1:240" x14ac:dyDescent="0.2">
      <c r="A277" s="4">
        <v>50</v>
      </c>
      <c r="B277" s="4">
        <v>0</v>
      </c>
      <c r="C277" s="4">
        <v>0</v>
      </c>
      <c r="D277" s="4">
        <v>1</v>
      </c>
      <c r="E277" s="4">
        <v>231</v>
      </c>
      <c r="F277" s="4">
        <f>ROUND(Source!BB264,O277)</f>
        <v>0</v>
      </c>
      <c r="G277" s="4" t="s">
        <v>113</v>
      </c>
      <c r="H277" s="4" t="s">
        <v>114</v>
      </c>
      <c r="I277" s="4"/>
      <c r="J277" s="4"/>
      <c r="K277" s="4">
        <v>231</v>
      </c>
      <c r="L277" s="4">
        <v>12</v>
      </c>
      <c r="M277" s="4">
        <v>3</v>
      </c>
      <c r="N277" s="4" t="s">
        <v>6</v>
      </c>
      <c r="O277" s="4">
        <v>2</v>
      </c>
      <c r="P277" s="4"/>
      <c r="Q277" s="4"/>
      <c r="R277" s="4"/>
      <c r="S277" s="4"/>
      <c r="T277" s="4"/>
      <c r="U277" s="4"/>
      <c r="V277" s="4"/>
      <c r="W277" s="4">
        <v>0</v>
      </c>
      <c r="X277" s="4">
        <v>1</v>
      </c>
      <c r="Y277" s="4">
        <v>0</v>
      </c>
      <c r="Z277" s="4"/>
      <c r="AA277" s="4"/>
      <c r="AB277" s="4"/>
      <c r="IF277">
        <v>-1</v>
      </c>
    </row>
    <row r="278" spans="1:240" x14ac:dyDescent="0.2">
      <c r="A278" s="4">
        <v>50</v>
      </c>
      <c r="B278" s="4">
        <v>0</v>
      </c>
      <c r="C278" s="4">
        <v>0</v>
      </c>
      <c r="D278" s="4">
        <v>1</v>
      </c>
      <c r="E278" s="4">
        <v>204</v>
      </c>
      <c r="F278" s="4" t="e">
        <f>ROUND(Source!R264,O278)</f>
        <v>#REF!</v>
      </c>
      <c r="G278" s="4" t="s">
        <v>115</v>
      </c>
      <c r="H278" s="4" t="s">
        <v>116</v>
      </c>
      <c r="I278" s="4"/>
      <c r="J278" s="4"/>
      <c r="K278" s="4">
        <v>204</v>
      </c>
      <c r="L278" s="4">
        <v>13</v>
      </c>
      <c r="M278" s="4">
        <v>3</v>
      </c>
      <c r="N278" s="4" t="s">
        <v>6</v>
      </c>
      <c r="O278" s="4">
        <v>2</v>
      </c>
      <c r="P278" s="4"/>
      <c r="Q278" s="4"/>
      <c r="R278" s="4"/>
      <c r="S278" s="4"/>
      <c r="T278" s="4"/>
      <c r="U278" s="4"/>
      <c r="V278" s="4"/>
      <c r="W278" s="4">
        <v>124.98</v>
      </c>
      <c r="X278" s="4">
        <v>1</v>
      </c>
      <c r="Y278" s="4">
        <v>124.98</v>
      </c>
      <c r="Z278" s="4"/>
      <c r="AA278" s="4"/>
      <c r="AB278" s="4"/>
      <c r="IF278">
        <v>-1</v>
      </c>
    </row>
    <row r="279" spans="1:240" x14ac:dyDescent="0.2">
      <c r="A279" s="4">
        <v>50</v>
      </c>
      <c r="B279" s="4">
        <v>0</v>
      </c>
      <c r="C279" s="4">
        <v>0</v>
      </c>
      <c r="D279" s="4">
        <v>1</v>
      </c>
      <c r="E279" s="4">
        <v>205</v>
      </c>
      <c r="F279" s="4" t="e">
        <f>ROUND(Source!S264,O279)</f>
        <v>#REF!</v>
      </c>
      <c r="G279" s="4" t="s">
        <v>117</v>
      </c>
      <c r="H279" s="4" t="s">
        <v>118</v>
      </c>
      <c r="I279" s="4"/>
      <c r="J279" s="4"/>
      <c r="K279" s="4">
        <v>205</v>
      </c>
      <c r="L279" s="4">
        <v>14</v>
      </c>
      <c r="M279" s="4">
        <v>3</v>
      </c>
      <c r="N279" s="4" t="s">
        <v>6</v>
      </c>
      <c r="O279" s="4">
        <v>2</v>
      </c>
      <c r="P279" s="4"/>
      <c r="Q279" s="4"/>
      <c r="R279" s="4"/>
      <c r="S279" s="4"/>
      <c r="T279" s="4"/>
      <c r="U279" s="4"/>
      <c r="V279" s="4"/>
      <c r="W279" s="4">
        <v>9893.14</v>
      </c>
      <c r="X279" s="4">
        <v>1</v>
      </c>
      <c r="Y279" s="4">
        <v>9893.14</v>
      </c>
      <c r="Z279" s="4"/>
      <c r="AA279" s="4"/>
      <c r="AB279" s="4"/>
      <c r="IF279">
        <v>-1</v>
      </c>
    </row>
    <row r="280" spans="1:240" x14ac:dyDescent="0.2">
      <c r="A280" s="4">
        <v>50</v>
      </c>
      <c r="B280" s="4">
        <v>0</v>
      </c>
      <c r="C280" s="4">
        <v>0</v>
      </c>
      <c r="D280" s="4">
        <v>1</v>
      </c>
      <c r="E280" s="4">
        <v>232</v>
      </c>
      <c r="F280" s="4">
        <f>ROUND(Source!BC264,O280)</f>
        <v>0</v>
      </c>
      <c r="G280" s="4" t="s">
        <v>119</v>
      </c>
      <c r="H280" s="4" t="s">
        <v>120</v>
      </c>
      <c r="I280" s="4"/>
      <c r="J280" s="4"/>
      <c r="K280" s="4">
        <v>232</v>
      </c>
      <c r="L280" s="4">
        <v>15</v>
      </c>
      <c r="M280" s="4">
        <v>3</v>
      </c>
      <c r="N280" s="4" t="s">
        <v>6</v>
      </c>
      <c r="O280" s="4">
        <v>2</v>
      </c>
      <c r="P280" s="4"/>
      <c r="Q280" s="4"/>
      <c r="R280" s="4"/>
      <c r="S280" s="4"/>
      <c r="T280" s="4"/>
      <c r="U280" s="4"/>
      <c r="V280" s="4"/>
      <c r="W280" s="4">
        <v>0</v>
      </c>
      <c r="X280" s="4">
        <v>1</v>
      </c>
      <c r="Y280" s="4">
        <v>0</v>
      </c>
      <c r="Z280" s="4"/>
      <c r="AA280" s="4"/>
      <c r="AB280" s="4"/>
      <c r="IF280">
        <v>-1</v>
      </c>
    </row>
    <row r="281" spans="1:240" x14ac:dyDescent="0.2">
      <c r="A281" s="4">
        <v>50</v>
      </c>
      <c r="B281" s="4">
        <v>0</v>
      </c>
      <c r="C281" s="4">
        <v>0</v>
      </c>
      <c r="D281" s="4">
        <v>1</v>
      </c>
      <c r="E281" s="4">
        <v>214</v>
      </c>
      <c r="F281" s="4" t="e">
        <f>ROUND(Source!AS264,O281)</f>
        <v>#REF!</v>
      </c>
      <c r="G281" s="4" t="s">
        <v>121</v>
      </c>
      <c r="H281" s="4" t="s">
        <v>122</v>
      </c>
      <c r="I281" s="4"/>
      <c r="J281" s="4"/>
      <c r="K281" s="4">
        <v>214</v>
      </c>
      <c r="L281" s="4">
        <v>16</v>
      </c>
      <c r="M281" s="4">
        <v>3</v>
      </c>
      <c r="N281" s="4" t="s">
        <v>6</v>
      </c>
      <c r="O281" s="4">
        <v>2</v>
      </c>
      <c r="P281" s="4"/>
      <c r="Q281" s="4"/>
      <c r="R281" s="4"/>
      <c r="S281" s="4"/>
      <c r="T281" s="4"/>
      <c r="U281" s="4"/>
      <c r="V281" s="4"/>
      <c r="W281" s="4">
        <v>38234.81</v>
      </c>
      <c r="X281" s="4">
        <v>1</v>
      </c>
      <c r="Y281" s="4">
        <v>38234.81</v>
      </c>
      <c r="Z281" s="4"/>
      <c r="AA281" s="4"/>
      <c r="AB281" s="4"/>
      <c r="IF281">
        <v>-1</v>
      </c>
    </row>
    <row r="282" spans="1:240" x14ac:dyDescent="0.2">
      <c r="A282" s="4">
        <v>50</v>
      </c>
      <c r="B282" s="4">
        <v>0</v>
      </c>
      <c r="C282" s="4">
        <v>0</v>
      </c>
      <c r="D282" s="4">
        <v>1</v>
      </c>
      <c r="E282" s="4">
        <v>215</v>
      </c>
      <c r="F282" s="4">
        <f>ROUND(Source!AT264,O282)</f>
        <v>0</v>
      </c>
      <c r="G282" s="4" t="s">
        <v>123</v>
      </c>
      <c r="H282" s="4" t="s">
        <v>124</v>
      </c>
      <c r="I282" s="4"/>
      <c r="J282" s="4"/>
      <c r="K282" s="4">
        <v>215</v>
      </c>
      <c r="L282" s="4">
        <v>17</v>
      </c>
      <c r="M282" s="4">
        <v>3</v>
      </c>
      <c r="N282" s="4" t="s">
        <v>6</v>
      </c>
      <c r="O282" s="4">
        <v>2</v>
      </c>
      <c r="P282" s="4"/>
      <c r="Q282" s="4"/>
      <c r="R282" s="4"/>
      <c r="S282" s="4"/>
      <c r="T282" s="4"/>
      <c r="U282" s="4"/>
      <c r="V282" s="4"/>
      <c r="W282" s="4">
        <v>0</v>
      </c>
      <c r="X282" s="4">
        <v>1</v>
      </c>
      <c r="Y282" s="4">
        <v>0</v>
      </c>
      <c r="Z282" s="4"/>
      <c r="AA282" s="4"/>
      <c r="AB282" s="4"/>
      <c r="IF282">
        <v>-1</v>
      </c>
    </row>
    <row r="283" spans="1:240" x14ac:dyDescent="0.2">
      <c r="A283" s="4">
        <v>50</v>
      </c>
      <c r="B283" s="4">
        <v>0</v>
      </c>
      <c r="C283" s="4">
        <v>0</v>
      </c>
      <c r="D283" s="4">
        <v>1</v>
      </c>
      <c r="E283" s="4">
        <v>217</v>
      </c>
      <c r="F283" s="4">
        <f>ROUND(Source!AU264,O283)</f>
        <v>0</v>
      </c>
      <c r="G283" s="4" t="s">
        <v>125</v>
      </c>
      <c r="H283" s="4" t="s">
        <v>126</v>
      </c>
      <c r="I283" s="4"/>
      <c r="J283" s="4"/>
      <c r="K283" s="4">
        <v>217</v>
      </c>
      <c r="L283" s="4">
        <v>18</v>
      </c>
      <c r="M283" s="4">
        <v>3</v>
      </c>
      <c r="N283" s="4" t="s">
        <v>6</v>
      </c>
      <c r="O283" s="4">
        <v>2</v>
      </c>
      <c r="P283" s="4"/>
      <c r="Q283" s="4"/>
      <c r="R283" s="4"/>
      <c r="S283" s="4"/>
      <c r="T283" s="4"/>
      <c r="U283" s="4"/>
      <c r="V283" s="4"/>
      <c r="W283" s="4">
        <v>0</v>
      </c>
      <c r="X283" s="4">
        <v>1</v>
      </c>
      <c r="Y283" s="4">
        <v>0</v>
      </c>
      <c r="Z283" s="4"/>
      <c r="AA283" s="4"/>
      <c r="AB283" s="4"/>
      <c r="IF283">
        <v>-1</v>
      </c>
    </row>
    <row r="284" spans="1:240" x14ac:dyDescent="0.2">
      <c r="A284" s="4">
        <v>50</v>
      </c>
      <c r="B284" s="4">
        <v>0</v>
      </c>
      <c r="C284" s="4">
        <v>0</v>
      </c>
      <c r="D284" s="4">
        <v>1</v>
      </c>
      <c r="E284" s="4">
        <v>230</v>
      </c>
      <c r="F284" s="4" t="e">
        <f>ROUND(Source!BA264,O284)</f>
        <v>#REF!</v>
      </c>
      <c r="G284" s="4" t="s">
        <v>127</v>
      </c>
      <c r="H284" s="4" t="s">
        <v>128</v>
      </c>
      <c r="I284" s="4"/>
      <c r="J284" s="4"/>
      <c r="K284" s="4">
        <v>230</v>
      </c>
      <c r="L284" s="4">
        <v>19</v>
      </c>
      <c r="M284" s="4">
        <v>3</v>
      </c>
      <c r="N284" s="4" t="s">
        <v>6</v>
      </c>
      <c r="O284" s="4">
        <v>2</v>
      </c>
      <c r="P284" s="4"/>
      <c r="Q284" s="4"/>
      <c r="R284" s="4"/>
      <c r="S284" s="4"/>
      <c r="T284" s="4"/>
      <c r="U284" s="4"/>
      <c r="V284" s="4"/>
      <c r="W284" s="4">
        <v>0</v>
      </c>
      <c r="X284" s="4">
        <v>1</v>
      </c>
      <c r="Y284" s="4">
        <v>0</v>
      </c>
      <c r="Z284" s="4"/>
      <c r="AA284" s="4"/>
      <c r="AB284" s="4"/>
      <c r="IF284">
        <v>-1</v>
      </c>
    </row>
    <row r="285" spans="1:240" x14ac:dyDescent="0.2">
      <c r="A285" s="4">
        <v>50</v>
      </c>
      <c r="B285" s="4">
        <v>0</v>
      </c>
      <c r="C285" s="4">
        <v>0</v>
      </c>
      <c r="D285" s="4">
        <v>1</v>
      </c>
      <c r="E285" s="4">
        <v>206</v>
      </c>
      <c r="F285" s="4" t="e">
        <f>ROUND(Source!T264,O285)</f>
        <v>#REF!</v>
      </c>
      <c r="G285" s="4" t="s">
        <v>129</v>
      </c>
      <c r="H285" s="4" t="s">
        <v>130</v>
      </c>
      <c r="I285" s="4"/>
      <c r="J285" s="4"/>
      <c r="K285" s="4">
        <v>206</v>
      </c>
      <c r="L285" s="4">
        <v>20</v>
      </c>
      <c r="M285" s="4">
        <v>3</v>
      </c>
      <c r="N285" s="4" t="s">
        <v>6</v>
      </c>
      <c r="O285" s="4">
        <v>2</v>
      </c>
      <c r="P285" s="4"/>
      <c r="Q285" s="4"/>
      <c r="R285" s="4"/>
      <c r="S285" s="4"/>
      <c r="T285" s="4"/>
      <c r="U285" s="4"/>
      <c r="V285" s="4"/>
      <c r="W285" s="4">
        <v>0</v>
      </c>
      <c r="X285" s="4">
        <v>1</v>
      </c>
      <c r="Y285" s="4">
        <v>0</v>
      </c>
      <c r="Z285" s="4"/>
      <c r="AA285" s="4"/>
      <c r="AB285" s="4"/>
      <c r="IF285">
        <v>-1</v>
      </c>
    </row>
    <row r="286" spans="1:240" x14ac:dyDescent="0.2">
      <c r="A286" s="4">
        <v>50</v>
      </c>
      <c r="B286" s="4">
        <v>0</v>
      </c>
      <c r="C286" s="4">
        <v>0</v>
      </c>
      <c r="D286" s="4">
        <v>1</v>
      </c>
      <c r="E286" s="4">
        <v>207</v>
      </c>
      <c r="F286" s="4" t="e">
        <f>ROUND(Source!U264,O286)</f>
        <v>#REF!</v>
      </c>
      <c r="G286" s="4" t="s">
        <v>131</v>
      </c>
      <c r="H286" s="4" t="s">
        <v>132</v>
      </c>
      <c r="I286" s="4"/>
      <c r="J286" s="4"/>
      <c r="K286" s="4">
        <v>207</v>
      </c>
      <c r="L286" s="4">
        <v>21</v>
      </c>
      <c r="M286" s="4">
        <v>3</v>
      </c>
      <c r="N286" s="4" t="s">
        <v>6</v>
      </c>
      <c r="O286" s="4">
        <v>7</v>
      </c>
      <c r="P286" s="4"/>
      <c r="Q286" s="4"/>
      <c r="R286" s="4"/>
      <c r="S286" s="4"/>
      <c r="T286" s="4"/>
      <c r="U286" s="4"/>
      <c r="V286" s="4"/>
      <c r="W286" s="4">
        <v>33.18</v>
      </c>
      <c r="X286" s="4">
        <v>1</v>
      </c>
      <c r="Y286" s="4">
        <v>33.18</v>
      </c>
      <c r="Z286" s="4"/>
      <c r="AA286" s="4"/>
      <c r="AB286" s="4"/>
      <c r="IF286">
        <v>-1</v>
      </c>
    </row>
    <row r="287" spans="1:240" x14ac:dyDescent="0.2">
      <c r="A287" s="4">
        <v>50</v>
      </c>
      <c r="B287" s="4">
        <v>0</v>
      </c>
      <c r="C287" s="4">
        <v>0</v>
      </c>
      <c r="D287" s="4">
        <v>1</v>
      </c>
      <c r="E287" s="4">
        <v>208</v>
      </c>
      <c r="F287" s="4" t="e">
        <f>ROUND(Source!V264,O287)</f>
        <v>#REF!</v>
      </c>
      <c r="G287" s="4" t="s">
        <v>133</v>
      </c>
      <c r="H287" s="4" t="s">
        <v>134</v>
      </c>
      <c r="I287" s="4"/>
      <c r="J287" s="4"/>
      <c r="K287" s="4">
        <v>208</v>
      </c>
      <c r="L287" s="4">
        <v>22</v>
      </c>
      <c r="M287" s="4">
        <v>3</v>
      </c>
      <c r="N287" s="4" t="s">
        <v>6</v>
      </c>
      <c r="O287" s="4">
        <v>7</v>
      </c>
      <c r="P287" s="4"/>
      <c r="Q287" s="4"/>
      <c r="R287" s="4"/>
      <c r="S287" s="4"/>
      <c r="T287" s="4"/>
      <c r="U287" s="4"/>
      <c r="V287" s="4"/>
      <c r="W287" s="4">
        <v>0.3024</v>
      </c>
      <c r="X287" s="4">
        <v>1</v>
      </c>
      <c r="Y287" s="4">
        <v>0.3024</v>
      </c>
      <c r="Z287" s="4"/>
      <c r="AA287" s="4"/>
      <c r="AB287" s="4"/>
      <c r="IF287">
        <v>-1</v>
      </c>
    </row>
    <row r="288" spans="1:240" x14ac:dyDescent="0.2">
      <c r="A288" s="4">
        <v>50</v>
      </c>
      <c r="B288" s="4">
        <v>0</v>
      </c>
      <c r="C288" s="4">
        <v>0</v>
      </c>
      <c r="D288" s="4">
        <v>1</v>
      </c>
      <c r="E288" s="4">
        <v>209</v>
      </c>
      <c r="F288" s="4" t="e">
        <f>ROUND(Source!W264,O288)</f>
        <v>#REF!</v>
      </c>
      <c r="G288" s="4" t="s">
        <v>135</v>
      </c>
      <c r="H288" s="4" t="s">
        <v>136</v>
      </c>
      <c r="I288" s="4"/>
      <c r="J288" s="4"/>
      <c r="K288" s="4">
        <v>209</v>
      </c>
      <c r="L288" s="4">
        <v>23</v>
      </c>
      <c r="M288" s="4">
        <v>3</v>
      </c>
      <c r="N288" s="4" t="s">
        <v>6</v>
      </c>
      <c r="O288" s="4">
        <v>2</v>
      </c>
      <c r="P288" s="4"/>
      <c r="Q288" s="4"/>
      <c r="R288" s="4"/>
      <c r="S288" s="4"/>
      <c r="T288" s="4"/>
      <c r="U288" s="4"/>
      <c r="V288" s="4"/>
      <c r="W288" s="4">
        <v>0</v>
      </c>
      <c r="X288" s="4">
        <v>1</v>
      </c>
      <c r="Y288" s="4">
        <v>0</v>
      </c>
      <c r="Z288" s="4"/>
      <c r="AA288" s="4"/>
      <c r="AB288" s="4"/>
      <c r="IF288">
        <v>-1</v>
      </c>
    </row>
    <row r="289" spans="1:240" x14ac:dyDescent="0.2">
      <c r="A289" s="4">
        <v>50</v>
      </c>
      <c r="B289" s="4">
        <v>0</v>
      </c>
      <c r="C289" s="4">
        <v>0</v>
      </c>
      <c r="D289" s="4">
        <v>1</v>
      </c>
      <c r="E289" s="4">
        <v>233</v>
      </c>
      <c r="F289" s="4">
        <f>ROUND(Source!BD264,O289)</f>
        <v>0</v>
      </c>
      <c r="G289" s="4" t="s">
        <v>137</v>
      </c>
      <c r="H289" s="4" t="s">
        <v>138</v>
      </c>
      <c r="I289" s="4"/>
      <c r="J289" s="4"/>
      <c r="K289" s="4">
        <v>233</v>
      </c>
      <c r="L289" s="4">
        <v>24</v>
      </c>
      <c r="M289" s="4">
        <v>3</v>
      </c>
      <c r="N289" s="4" t="s">
        <v>6</v>
      </c>
      <c r="O289" s="4">
        <v>2</v>
      </c>
      <c r="P289" s="4"/>
      <c r="Q289" s="4"/>
      <c r="R289" s="4"/>
      <c r="S289" s="4"/>
      <c r="T289" s="4"/>
      <c r="U289" s="4"/>
      <c r="V289" s="4"/>
      <c r="W289" s="4">
        <v>0</v>
      </c>
      <c r="X289" s="4">
        <v>1</v>
      </c>
      <c r="Y289" s="4">
        <v>0</v>
      </c>
      <c r="Z289" s="4"/>
      <c r="AA289" s="4"/>
      <c r="AB289" s="4"/>
      <c r="IF289">
        <v>-1</v>
      </c>
    </row>
    <row r="290" spans="1:240" x14ac:dyDescent="0.2">
      <c r="A290" s="4">
        <v>50</v>
      </c>
      <c r="B290" s="4">
        <v>0</v>
      </c>
      <c r="C290" s="4">
        <v>0</v>
      </c>
      <c r="D290" s="4">
        <v>1</v>
      </c>
      <c r="E290" s="4">
        <v>210</v>
      </c>
      <c r="F290" s="4" t="e">
        <f>ROUND(Source!X264,O290)</f>
        <v>#REF!</v>
      </c>
      <c r="G290" s="4" t="s">
        <v>139</v>
      </c>
      <c r="H290" s="4" t="s">
        <v>140</v>
      </c>
      <c r="I290" s="4"/>
      <c r="J290" s="4"/>
      <c r="K290" s="4">
        <v>210</v>
      </c>
      <c r="L290" s="4">
        <v>25</v>
      </c>
      <c r="M290" s="4">
        <v>3</v>
      </c>
      <c r="N290" s="4" t="s">
        <v>6</v>
      </c>
      <c r="O290" s="4">
        <v>2</v>
      </c>
      <c r="P290" s="4"/>
      <c r="Q290" s="4"/>
      <c r="R290" s="4"/>
      <c r="S290" s="4"/>
      <c r="T290" s="4"/>
      <c r="U290" s="4"/>
      <c r="V290" s="4"/>
      <c r="W290" s="4">
        <v>12121.92</v>
      </c>
      <c r="X290" s="4">
        <v>1</v>
      </c>
      <c r="Y290" s="4">
        <v>12121.92</v>
      </c>
      <c r="Z290" s="4"/>
      <c r="AA290" s="4"/>
      <c r="AB290" s="4"/>
      <c r="IF290">
        <v>-1</v>
      </c>
    </row>
    <row r="291" spans="1:240" x14ac:dyDescent="0.2">
      <c r="A291" s="4">
        <v>50</v>
      </c>
      <c r="B291" s="4">
        <v>0</v>
      </c>
      <c r="C291" s="4">
        <v>0</v>
      </c>
      <c r="D291" s="4">
        <v>1</v>
      </c>
      <c r="E291" s="4">
        <v>211</v>
      </c>
      <c r="F291" s="4" t="e">
        <f>ROUND(Source!Y264,O291)</f>
        <v>#REF!</v>
      </c>
      <c r="G291" s="4" t="s">
        <v>141</v>
      </c>
      <c r="H291" s="4" t="s">
        <v>142</v>
      </c>
      <c r="I291" s="4"/>
      <c r="J291" s="4"/>
      <c r="K291" s="4">
        <v>211</v>
      </c>
      <c r="L291" s="4">
        <v>26</v>
      </c>
      <c r="M291" s="4">
        <v>3</v>
      </c>
      <c r="N291" s="4" t="s">
        <v>6</v>
      </c>
      <c r="O291" s="4">
        <v>2</v>
      </c>
      <c r="P291" s="4"/>
      <c r="Q291" s="4"/>
      <c r="R291" s="4"/>
      <c r="S291" s="4"/>
      <c r="T291" s="4"/>
      <c r="U291" s="4"/>
      <c r="V291" s="4"/>
      <c r="W291" s="4">
        <v>7213.04</v>
      </c>
      <c r="X291" s="4">
        <v>1</v>
      </c>
      <c r="Y291" s="4">
        <v>7213.04</v>
      </c>
      <c r="Z291" s="4"/>
      <c r="AA291" s="4"/>
      <c r="AB291" s="4"/>
      <c r="IF291">
        <v>-1</v>
      </c>
    </row>
    <row r="292" spans="1:240" x14ac:dyDescent="0.2">
      <c r="A292" s="4">
        <v>50</v>
      </c>
      <c r="B292" s="4">
        <v>0</v>
      </c>
      <c r="C292" s="4">
        <v>0</v>
      </c>
      <c r="D292" s="4">
        <v>1</v>
      </c>
      <c r="E292" s="4">
        <v>224</v>
      </c>
      <c r="F292" s="4" t="e">
        <f>ROUND(Source!AR264,O292)</f>
        <v>#REF!</v>
      </c>
      <c r="G292" s="4" t="s">
        <v>143</v>
      </c>
      <c r="H292" s="4" t="s">
        <v>144</v>
      </c>
      <c r="I292" s="4"/>
      <c r="J292" s="4"/>
      <c r="K292" s="4">
        <v>224</v>
      </c>
      <c r="L292" s="4">
        <v>27</v>
      </c>
      <c r="M292" s="4">
        <v>3</v>
      </c>
      <c r="N292" s="4" t="s">
        <v>6</v>
      </c>
      <c r="O292" s="4">
        <v>2</v>
      </c>
      <c r="P292" s="4"/>
      <c r="Q292" s="4"/>
      <c r="R292" s="4"/>
      <c r="S292" s="4"/>
      <c r="T292" s="4"/>
      <c r="U292" s="4"/>
      <c r="V292" s="4"/>
      <c r="W292" s="4">
        <v>201852.17</v>
      </c>
      <c r="X292" s="4">
        <v>1</v>
      </c>
      <c r="Y292" s="4">
        <v>201852.17</v>
      </c>
      <c r="Z292" s="4"/>
      <c r="AA292" s="4"/>
      <c r="AB292" s="4"/>
      <c r="IF292">
        <v>-1</v>
      </c>
    </row>
    <row r="293" spans="1:240" x14ac:dyDescent="0.2">
      <c r="IF293">
        <v>-1</v>
      </c>
    </row>
    <row r="294" spans="1:240" x14ac:dyDescent="0.2">
      <c r="A294" s="2">
        <v>51</v>
      </c>
      <c r="B294" s="2">
        <f>B20</f>
        <v>1</v>
      </c>
      <c r="C294" s="2">
        <f>A20</f>
        <v>3</v>
      </c>
      <c r="D294" s="2">
        <f>ROW(A20)</f>
        <v>20</v>
      </c>
      <c r="E294" s="2"/>
      <c r="F294" s="2" t="str">
        <f>IF(F20&lt;&gt;"",F20,"")</f>
        <v>5.12.2.3</v>
      </c>
      <c r="G294" s="2" t="str">
        <f>IF(G20&lt;&gt;"",G20,"")</f>
        <v>Система естественной вентиляции</v>
      </c>
      <c r="H294" s="2">
        <v>0</v>
      </c>
      <c r="I294" s="2"/>
      <c r="J294" s="2"/>
      <c r="K294" s="2"/>
      <c r="L294" s="2"/>
      <c r="M294" s="2"/>
      <c r="N294" s="2"/>
      <c r="O294" s="2" t="e">
        <f t="shared" ref="O294:T294" si="185">ROUND(O44+O84+O134+O174+O224+O264+AB294,2)</f>
        <v>#REF!</v>
      </c>
      <c r="P294" s="2" t="e">
        <f t="shared" si="185"/>
        <v>#REF!</v>
      </c>
      <c r="Q294" s="2" t="e">
        <f t="shared" si="185"/>
        <v>#REF!</v>
      </c>
      <c r="R294" s="2" t="e">
        <f t="shared" si="185"/>
        <v>#REF!</v>
      </c>
      <c r="S294" s="2" t="e">
        <f t="shared" si="185"/>
        <v>#REF!</v>
      </c>
      <c r="T294" s="2" t="e">
        <f t="shared" si="185"/>
        <v>#REF!</v>
      </c>
      <c r="U294" s="2" t="e">
        <f>U44+U84+U134+U174+U224+U264+AH294</f>
        <v>#REF!</v>
      </c>
      <c r="V294" s="2" t="e">
        <f>V44+V84+V134+V174+V224+V264+AI294</f>
        <v>#REF!</v>
      </c>
      <c r="W294" s="2" t="e">
        <f>ROUND(W44+W84+W134+W174+W224+W264+AJ294,2)</f>
        <v>#REF!</v>
      </c>
      <c r="X294" s="2" t="e">
        <f>ROUND(X44+X84+X134+X174+X224+X264+AK294,2)</f>
        <v>#REF!</v>
      </c>
      <c r="Y294" s="2" t="e">
        <f>ROUND(Y44+Y84+Y134+Y174+Y224+Y264+AL294,2)</f>
        <v>#REF!</v>
      </c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>
        <f t="shared" ref="AO294:BD294" si="186">ROUND(AO44+AO84+AO134+AO174+AO224+AO264+BX294,2)</f>
        <v>0</v>
      </c>
      <c r="AP294" s="2" t="e">
        <f t="shared" si="186"/>
        <v>#REF!</v>
      </c>
      <c r="AQ294" s="2">
        <f t="shared" si="186"/>
        <v>0</v>
      </c>
      <c r="AR294" s="2" t="e">
        <f t="shared" si="186"/>
        <v>#REF!</v>
      </c>
      <c r="AS294" s="2" t="e">
        <f t="shared" si="186"/>
        <v>#REF!</v>
      </c>
      <c r="AT294" s="2">
        <f t="shared" si="186"/>
        <v>0</v>
      </c>
      <c r="AU294" s="2">
        <f t="shared" si="186"/>
        <v>0</v>
      </c>
      <c r="AV294" s="2" t="e">
        <f t="shared" si="186"/>
        <v>#REF!</v>
      </c>
      <c r="AW294" s="2" t="e">
        <f t="shared" si="186"/>
        <v>#REF!</v>
      </c>
      <c r="AX294" s="2">
        <f t="shared" si="186"/>
        <v>0</v>
      </c>
      <c r="AY294" s="2" t="e">
        <f t="shared" si="186"/>
        <v>#REF!</v>
      </c>
      <c r="AZ294" s="2" t="e">
        <f t="shared" si="186"/>
        <v>#REF!</v>
      </c>
      <c r="BA294" s="2" t="e">
        <f t="shared" si="186"/>
        <v>#REF!</v>
      </c>
      <c r="BB294" s="2">
        <f t="shared" si="186"/>
        <v>0</v>
      </c>
      <c r="BC294" s="2">
        <f t="shared" si="186"/>
        <v>0</v>
      </c>
      <c r="BD294" s="2">
        <f t="shared" si="186"/>
        <v>0</v>
      </c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>
        <v>0</v>
      </c>
      <c r="IF294">
        <v>-1</v>
      </c>
    </row>
    <row r="295" spans="1:240" x14ac:dyDescent="0.2">
      <c r="IF295">
        <v>-1</v>
      </c>
    </row>
    <row r="296" spans="1:240" x14ac:dyDescent="0.2">
      <c r="A296" s="4">
        <v>50</v>
      </c>
      <c r="B296" s="4">
        <v>0</v>
      </c>
      <c r="C296" s="4">
        <v>0</v>
      </c>
      <c r="D296" s="4">
        <v>1</v>
      </c>
      <c r="E296" s="4">
        <v>201</v>
      </c>
      <c r="F296" s="4" t="e">
        <f>ROUND(Source!O294,O296)</f>
        <v>#REF!</v>
      </c>
      <c r="G296" s="4" t="s">
        <v>91</v>
      </c>
      <c r="H296" s="4" t="s">
        <v>92</v>
      </c>
      <c r="I296" s="4"/>
      <c r="J296" s="4"/>
      <c r="K296" s="4">
        <v>201</v>
      </c>
      <c r="L296" s="4">
        <v>1</v>
      </c>
      <c r="M296" s="4">
        <v>3</v>
      </c>
      <c r="N296" s="4" t="s">
        <v>6</v>
      </c>
      <c r="O296" s="4">
        <v>2</v>
      </c>
      <c r="P296" s="4"/>
      <c r="Q296" s="4"/>
      <c r="R296" s="4"/>
      <c r="S296" s="4"/>
      <c r="T296" s="4"/>
      <c r="U296" s="4"/>
      <c r="V296" s="4"/>
      <c r="W296" s="4">
        <v>1714992.52</v>
      </c>
      <c r="X296" s="4">
        <v>1</v>
      </c>
      <c r="Y296" s="4">
        <v>1714992.52</v>
      </c>
      <c r="Z296" s="4"/>
      <c r="AA296" s="4"/>
      <c r="AB296" s="4"/>
      <c r="IF296">
        <v>-1</v>
      </c>
    </row>
    <row r="297" spans="1:240" x14ac:dyDescent="0.2">
      <c r="A297" s="4">
        <v>50</v>
      </c>
      <c r="B297" s="4">
        <v>0</v>
      </c>
      <c r="C297" s="4">
        <v>0</v>
      </c>
      <c r="D297" s="4">
        <v>1</v>
      </c>
      <c r="E297" s="4">
        <v>202</v>
      </c>
      <c r="F297" s="4" t="e">
        <f>ROUND(Source!P294,O297)</f>
        <v>#REF!</v>
      </c>
      <c r="G297" s="4" t="s">
        <v>93</v>
      </c>
      <c r="H297" s="4" t="s">
        <v>94</v>
      </c>
      <c r="I297" s="4"/>
      <c r="J297" s="4"/>
      <c r="K297" s="4">
        <v>202</v>
      </c>
      <c r="L297" s="4">
        <v>2</v>
      </c>
      <c r="M297" s="4">
        <v>3</v>
      </c>
      <c r="N297" s="4" t="s">
        <v>6</v>
      </c>
      <c r="O297" s="4">
        <v>2</v>
      </c>
      <c r="P297" s="4"/>
      <c r="Q297" s="4"/>
      <c r="R297" s="4"/>
      <c r="S297" s="4"/>
      <c r="T297" s="4"/>
      <c r="U297" s="4"/>
      <c r="V297" s="4"/>
      <c r="W297" s="4">
        <v>2150768.48</v>
      </c>
      <c r="X297" s="4">
        <v>1</v>
      </c>
      <c r="Y297" s="4">
        <v>2150768.48</v>
      </c>
      <c r="Z297" s="4"/>
      <c r="AA297" s="4"/>
      <c r="AB297" s="4"/>
      <c r="IF297">
        <v>-1</v>
      </c>
    </row>
    <row r="298" spans="1:240" x14ac:dyDescent="0.2">
      <c r="A298" s="4">
        <v>50</v>
      </c>
      <c r="B298" s="4">
        <v>0</v>
      </c>
      <c r="C298" s="4">
        <v>0</v>
      </c>
      <c r="D298" s="4">
        <v>1</v>
      </c>
      <c r="E298" s="4">
        <v>222</v>
      </c>
      <c r="F298" s="4">
        <f>ROUND(Source!AO294,O298)</f>
        <v>0</v>
      </c>
      <c r="G298" s="4" t="s">
        <v>95</v>
      </c>
      <c r="H298" s="4" t="s">
        <v>96</v>
      </c>
      <c r="I298" s="4"/>
      <c r="J298" s="4"/>
      <c r="K298" s="4">
        <v>222</v>
      </c>
      <c r="L298" s="4">
        <v>3</v>
      </c>
      <c r="M298" s="4">
        <v>3</v>
      </c>
      <c r="N298" s="4" t="s">
        <v>6</v>
      </c>
      <c r="O298" s="4">
        <v>2</v>
      </c>
      <c r="P298" s="4"/>
      <c r="Q298" s="4"/>
      <c r="R298" s="4"/>
      <c r="S298" s="4"/>
      <c r="T298" s="4"/>
      <c r="U298" s="4"/>
      <c r="V298" s="4"/>
      <c r="W298" s="4">
        <v>0</v>
      </c>
      <c r="X298" s="4">
        <v>1</v>
      </c>
      <c r="Y298" s="4">
        <v>0</v>
      </c>
      <c r="Z298" s="4"/>
      <c r="AA298" s="4"/>
      <c r="AB298" s="4"/>
      <c r="IF298">
        <v>-1</v>
      </c>
    </row>
    <row r="299" spans="1:240" x14ac:dyDescent="0.2">
      <c r="A299" s="4">
        <v>50</v>
      </c>
      <c r="B299" s="4">
        <v>0</v>
      </c>
      <c r="C299" s="4">
        <v>0</v>
      </c>
      <c r="D299" s="4">
        <v>1</v>
      </c>
      <c r="E299" s="4">
        <v>225</v>
      </c>
      <c r="F299" s="4" t="e">
        <f>ROUND(Source!AV294,O299)</f>
        <v>#REF!</v>
      </c>
      <c r="G299" s="4" t="s">
        <v>97</v>
      </c>
      <c r="H299" s="4" t="s">
        <v>98</v>
      </c>
      <c r="I299" s="4"/>
      <c r="J299" s="4"/>
      <c r="K299" s="4">
        <v>225</v>
      </c>
      <c r="L299" s="4">
        <v>4</v>
      </c>
      <c r="M299" s="4">
        <v>3</v>
      </c>
      <c r="N299" s="4" t="s">
        <v>6</v>
      </c>
      <c r="O299" s="4">
        <v>2</v>
      </c>
      <c r="P299" s="4"/>
      <c r="Q299" s="4"/>
      <c r="R299" s="4"/>
      <c r="S299" s="4"/>
      <c r="T299" s="4"/>
      <c r="U299" s="4"/>
      <c r="V299" s="4"/>
      <c r="W299" s="4">
        <v>2150768.48</v>
      </c>
      <c r="X299" s="4">
        <v>1</v>
      </c>
      <c r="Y299" s="4">
        <v>2150768.48</v>
      </c>
      <c r="Z299" s="4"/>
      <c r="AA299" s="4"/>
      <c r="AB299" s="4"/>
      <c r="IF299">
        <v>-1</v>
      </c>
    </row>
    <row r="300" spans="1:240" x14ac:dyDescent="0.2">
      <c r="A300" s="4">
        <v>50</v>
      </c>
      <c r="B300" s="4">
        <v>0</v>
      </c>
      <c r="C300" s="4">
        <v>0</v>
      </c>
      <c r="D300" s="4">
        <v>1</v>
      </c>
      <c r="E300" s="4">
        <v>226</v>
      </c>
      <c r="F300" s="4" t="e">
        <f>ROUND(Source!AW294,O300)</f>
        <v>#REF!</v>
      </c>
      <c r="G300" s="4" t="s">
        <v>99</v>
      </c>
      <c r="H300" s="4" t="s">
        <v>100</v>
      </c>
      <c r="I300" s="4"/>
      <c r="J300" s="4"/>
      <c r="K300" s="4">
        <v>226</v>
      </c>
      <c r="L300" s="4">
        <v>5</v>
      </c>
      <c r="M300" s="4">
        <v>3</v>
      </c>
      <c r="N300" s="4" t="s">
        <v>6</v>
      </c>
      <c r="O300" s="4">
        <v>2</v>
      </c>
      <c r="P300" s="4"/>
      <c r="Q300" s="4"/>
      <c r="R300" s="4"/>
      <c r="S300" s="4"/>
      <c r="T300" s="4"/>
      <c r="U300" s="4"/>
      <c r="V300" s="4"/>
      <c r="W300" s="4">
        <v>1081654.08</v>
      </c>
      <c r="X300" s="4">
        <v>1</v>
      </c>
      <c r="Y300" s="4">
        <v>1081654.08</v>
      </c>
      <c r="Z300" s="4"/>
      <c r="AA300" s="4"/>
      <c r="AB300" s="4"/>
      <c r="IF300">
        <v>-1</v>
      </c>
    </row>
    <row r="301" spans="1:240" x14ac:dyDescent="0.2">
      <c r="A301" s="4">
        <v>50</v>
      </c>
      <c r="B301" s="4">
        <v>0</v>
      </c>
      <c r="C301" s="4">
        <v>0</v>
      </c>
      <c r="D301" s="4">
        <v>1</v>
      </c>
      <c r="E301" s="4">
        <v>227</v>
      </c>
      <c r="F301" s="4">
        <f>ROUND(Source!AX294,O301)</f>
        <v>0</v>
      </c>
      <c r="G301" s="4" t="s">
        <v>101</v>
      </c>
      <c r="H301" s="4" t="s">
        <v>102</v>
      </c>
      <c r="I301" s="4"/>
      <c r="J301" s="4"/>
      <c r="K301" s="4">
        <v>227</v>
      </c>
      <c r="L301" s="4">
        <v>6</v>
      </c>
      <c r="M301" s="4">
        <v>3</v>
      </c>
      <c r="N301" s="4" t="s">
        <v>6</v>
      </c>
      <c r="O301" s="4">
        <v>2</v>
      </c>
      <c r="P301" s="4"/>
      <c r="Q301" s="4"/>
      <c r="R301" s="4"/>
      <c r="S301" s="4"/>
      <c r="T301" s="4"/>
      <c r="U301" s="4"/>
      <c r="V301" s="4"/>
      <c r="W301" s="4">
        <v>0</v>
      </c>
      <c r="X301" s="4">
        <v>1</v>
      </c>
      <c r="Y301" s="4">
        <v>0</v>
      </c>
      <c r="Z301" s="4"/>
      <c r="AA301" s="4"/>
      <c r="AB301" s="4"/>
      <c r="IF301">
        <v>-1</v>
      </c>
    </row>
    <row r="302" spans="1:240" x14ac:dyDescent="0.2">
      <c r="A302" s="4">
        <v>50</v>
      </c>
      <c r="B302" s="4">
        <v>0</v>
      </c>
      <c r="C302" s="4">
        <v>0</v>
      </c>
      <c r="D302" s="4">
        <v>1</v>
      </c>
      <c r="E302" s="4">
        <v>228</v>
      </c>
      <c r="F302" s="4" t="e">
        <f>ROUND(Source!AY294,O302)</f>
        <v>#REF!</v>
      </c>
      <c r="G302" s="4" t="s">
        <v>103</v>
      </c>
      <c r="H302" s="4" t="s">
        <v>104</v>
      </c>
      <c r="I302" s="4"/>
      <c r="J302" s="4"/>
      <c r="K302" s="4">
        <v>228</v>
      </c>
      <c r="L302" s="4">
        <v>7</v>
      </c>
      <c r="M302" s="4">
        <v>3</v>
      </c>
      <c r="N302" s="4" t="s">
        <v>6</v>
      </c>
      <c r="O302" s="4">
        <v>2</v>
      </c>
      <c r="P302" s="4"/>
      <c r="Q302" s="4"/>
      <c r="R302" s="4"/>
      <c r="S302" s="4"/>
      <c r="T302" s="4"/>
      <c r="U302" s="4"/>
      <c r="V302" s="4"/>
      <c r="W302" s="4">
        <v>1081654.08</v>
      </c>
      <c r="X302" s="4">
        <v>1</v>
      </c>
      <c r="Y302" s="4">
        <v>1081654.08</v>
      </c>
      <c r="Z302" s="4"/>
      <c r="AA302" s="4"/>
      <c r="AB302" s="4"/>
      <c r="IF302">
        <v>-1</v>
      </c>
    </row>
    <row r="303" spans="1:240" x14ac:dyDescent="0.2">
      <c r="A303" s="4">
        <v>50</v>
      </c>
      <c r="B303" s="4">
        <v>0</v>
      </c>
      <c r="C303" s="4">
        <v>0</v>
      </c>
      <c r="D303" s="4">
        <v>1</v>
      </c>
      <c r="E303" s="4">
        <v>216</v>
      </c>
      <c r="F303" s="4" t="e">
        <f>ROUND(Source!AP294,O303)</f>
        <v>#REF!</v>
      </c>
      <c r="G303" s="4" t="s">
        <v>105</v>
      </c>
      <c r="H303" s="4" t="s">
        <v>106</v>
      </c>
      <c r="I303" s="4"/>
      <c r="J303" s="4"/>
      <c r="K303" s="4">
        <v>216</v>
      </c>
      <c r="L303" s="4">
        <v>8</v>
      </c>
      <c r="M303" s="4">
        <v>3</v>
      </c>
      <c r="N303" s="4" t="s">
        <v>6</v>
      </c>
      <c r="O303" s="4">
        <v>2</v>
      </c>
      <c r="P303" s="4"/>
      <c r="Q303" s="4"/>
      <c r="R303" s="4"/>
      <c r="S303" s="4"/>
      <c r="T303" s="4"/>
      <c r="U303" s="4"/>
      <c r="V303" s="4"/>
      <c r="W303" s="4">
        <v>1069114.3999999999</v>
      </c>
      <c r="X303" s="4">
        <v>1</v>
      </c>
      <c r="Y303" s="4">
        <v>1069114.3999999999</v>
      </c>
      <c r="Z303" s="4"/>
      <c r="AA303" s="4"/>
      <c r="AB303" s="4"/>
      <c r="IF303">
        <v>-1</v>
      </c>
    </row>
    <row r="304" spans="1:240" x14ac:dyDescent="0.2">
      <c r="A304" s="4">
        <v>50</v>
      </c>
      <c r="B304" s="4">
        <v>0</v>
      </c>
      <c r="C304" s="4">
        <v>0</v>
      </c>
      <c r="D304" s="4">
        <v>1</v>
      </c>
      <c r="E304" s="4">
        <v>223</v>
      </c>
      <c r="F304" s="4">
        <f>ROUND(Source!AQ294,O304)</f>
        <v>0</v>
      </c>
      <c r="G304" s="4" t="s">
        <v>107</v>
      </c>
      <c r="H304" s="4" t="s">
        <v>108</v>
      </c>
      <c r="I304" s="4"/>
      <c r="J304" s="4"/>
      <c r="K304" s="4">
        <v>223</v>
      </c>
      <c r="L304" s="4">
        <v>9</v>
      </c>
      <c r="M304" s="4">
        <v>3</v>
      </c>
      <c r="N304" s="4" t="s">
        <v>6</v>
      </c>
      <c r="O304" s="4">
        <v>2</v>
      </c>
      <c r="P304" s="4"/>
      <c r="Q304" s="4"/>
      <c r="R304" s="4"/>
      <c r="S304" s="4"/>
      <c r="T304" s="4"/>
      <c r="U304" s="4"/>
      <c r="V304" s="4"/>
      <c r="W304" s="4">
        <v>0</v>
      </c>
      <c r="X304" s="4">
        <v>1</v>
      </c>
      <c r="Y304" s="4">
        <v>0</v>
      </c>
      <c r="Z304" s="4"/>
      <c r="AA304" s="4"/>
      <c r="AB304" s="4"/>
      <c r="IF304">
        <v>-1</v>
      </c>
    </row>
    <row r="305" spans="1:240" x14ac:dyDescent="0.2">
      <c r="A305" s="4">
        <v>50</v>
      </c>
      <c r="B305" s="4">
        <v>0</v>
      </c>
      <c r="C305" s="4">
        <v>0</v>
      </c>
      <c r="D305" s="4">
        <v>1</v>
      </c>
      <c r="E305" s="4">
        <v>229</v>
      </c>
      <c r="F305" s="4" t="e">
        <f>ROUND(Source!AZ294,O305)</f>
        <v>#REF!</v>
      </c>
      <c r="G305" s="4" t="s">
        <v>109</v>
      </c>
      <c r="H305" s="4" t="s">
        <v>110</v>
      </c>
      <c r="I305" s="4"/>
      <c r="J305" s="4"/>
      <c r="K305" s="4">
        <v>229</v>
      </c>
      <c r="L305" s="4">
        <v>10</v>
      </c>
      <c r="M305" s="4">
        <v>3</v>
      </c>
      <c r="N305" s="4" t="s">
        <v>6</v>
      </c>
      <c r="O305" s="4">
        <v>2</v>
      </c>
      <c r="P305" s="4"/>
      <c r="Q305" s="4"/>
      <c r="R305" s="4"/>
      <c r="S305" s="4"/>
      <c r="T305" s="4"/>
      <c r="U305" s="4"/>
      <c r="V305" s="4"/>
      <c r="W305" s="4">
        <v>1069114.3999999999</v>
      </c>
      <c r="X305" s="4">
        <v>1</v>
      </c>
      <c r="Y305" s="4">
        <v>1069114.3999999999</v>
      </c>
      <c r="Z305" s="4"/>
      <c r="AA305" s="4"/>
      <c r="AB305" s="4"/>
      <c r="IF305">
        <v>-1</v>
      </c>
    </row>
    <row r="306" spans="1:240" x14ac:dyDescent="0.2">
      <c r="A306" s="4">
        <v>50</v>
      </c>
      <c r="B306" s="4">
        <v>0</v>
      </c>
      <c r="C306" s="4">
        <v>0</v>
      </c>
      <c r="D306" s="4">
        <v>1</v>
      </c>
      <c r="E306" s="4">
        <v>203</v>
      </c>
      <c r="F306" s="4" t="e">
        <f>ROUND(Source!Q294,O306)</f>
        <v>#REF!</v>
      </c>
      <c r="G306" s="4" t="s">
        <v>111</v>
      </c>
      <c r="H306" s="4" t="s">
        <v>112</v>
      </c>
      <c r="I306" s="4"/>
      <c r="J306" s="4"/>
      <c r="K306" s="4">
        <v>203</v>
      </c>
      <c r="L306" s="4">
        <v>11</v>
      </c>
      <c r="M306" s="4">
        <v>3</v>
      </c>
      <c r="N306" s="4" t="s">
        <v>6</v>
      </c>
      <c r="O306" s="4">
        <v>2</v>
      </c>
      <c r="P306" s="4"/>
      <c r="Q306" s="4"/>
      <c r="R306" s="4"/>
      <c r="S306" s="4"/>
      <c r="T306" s="4"/>
      <c r="U306" s="4"/>
      <c r="V306" s="4"/>
      <c r="W306" s="4">
        <v>38056.31</v>
      </c>
      <c r="X306" s="4">
        <v>1</v>
      </c>
      <c r="Y306" s="4">
        <v>38056.31</v>
      </c>
      <c r="Z306" s="4"/>
      <c r="AA306" s="4"/>
      <c r="AB306" s="4"/>
      <c r="IF306">
        <v>-1</v>
      </c>
    </row>
    <row r="307" spans="1:240" x14ac:dyDescent="0.2">
      <c r="A307" s="4">
        <v>50</v>
      </c>
      <c r="B307" s="4">
        <v>0</v>
      </c>
      <c r="C307" s="4">
        <v>0</v>
      </c>
      <c r="D307" s="4">
        <v>1</v>
      </c>
      <c r="E307" s="4">
        <v>231</v>
      </c>
      <c r="F307" s="4">
        <f>ROUND(Source!BB294,O307)</f>
        <v>0</v>
      </c>
      <c r="G307" s="4" t="s">
        <v>113</v>
      </c>
      <c r="H307" s="4" t="s">
        <v>114</v>
      </c>
      <c r="I307" s="4"/>
      <c r="J307" s="4"/>
      <c r="K307" s="4">
        <v>231</v>
      </c>
      <c r="L307" s="4">
        <v>12</v>
      </c>
      <c r="M307" s="4">
        <v>3</v>
      </c>
      <c r="N307" s="4" t="s">
        <v>6</v>
      </c>
      <c r="O307" s="4">
        <v>2</v>
      </c>
      <c r="P307" s="4"/>
      <c r="Q307" s="4"/>
      <c r="R307" s="4"/>
      <c r="S307" s="4"/>
      <c r="T307" s="4"/>
      <c r="U307" s="4"/>
      <c r="V307" s="4"/>
      <c r="W307" s="4">
        <v>0</v>
      </c>
      <c r="X307" s="4">
        <v>1</v>
      </c>
      <c r="Y307" s="4">
        <v>0</v>
      </c>
      <c r="Z307" s="4"/>
      <c r="AA307" s="4"/>
      <c r="AB307" s="4"/>
      <c r="IF307">
        <v>-1</v>
      </c>
    </row>
    <row r="308" spans="1:240" x14ac:dyDescent="0.2">
      <c r="A308" s="4">
        <v>50</v>
      </c>
      <c r="B308" s="4">
        <v>0</v>
      </c>
      <c r="C308" s="4">
        <v>0</v>
      </c>
      <c r="D308" s="4">
        <v>1</v>
      </c>
      <c r="E308" s="4">
        <v>204</v>
      </c>
      <c r="F308" s="4" t="e">
        <f>ROUND(Source!R294,O308)</f>
        <v>#REF!</v>
      </c>
      <c r="G308" s="4" t="s">
        <v>115</v>
      </c>
      <c r="H308" s="4" t="s">
        <v>116</v>
      </c>
      <c r="I308" s="4"/>
      <c r="J308" s="4"/>
      <c r="K308" s="4">
        <v>204</v>
      </c>
      <c r="L308" s="4">
        <v>13</v>
      </c>
      <c r="M308" s="4">
        <v>3</v>
      </c>
      <c r="N308" s="4" t="s">
        <v>6</v>
      </c>
      <c r="O308" s="4">
        <v>2</v>
      </c>
      <c r="P308" s="4"/>
      <c r="Q308" s="4"/>
      <c r="R308" s="4"/>
      <c r="S308" s="4"/>
      <c r="T308" s="4"/>
      <c r="U308" s="4"/>
      <c r="V308" s="4"/>
      <c r="W308" s="4">
        <v>8487.4699999999975</v>
      </c>
      <c r="X308" s="4">
        <v>1</v>
      </c>
      <c r="Y308" s="4">
        <v>8487.4699999999975</v>
      </c>
      <c r="Z308" s="4"/>
      <c r="AA308" s="4"/>
      <c r="AB308" s="4"/>
      <c r="IF308">
        <v>-1</v>
      </c>
    </row>
    <row r="309" spans="1:240" x14ac:dyDescent="0.2">
      <c r="A309" s="4">
        <v>50</v>
      </c>
      <c r="B309" s="4">
        <v>0</v>
      </c>
      <c r="C309" s="4">
        <v>0</v>
      </c>
      <c r="D309" s="4">
        <v>1</v>
      </c>
      <c r="E309" s="4">
        <v>205</v>
      </c>
      <c r="F309" s="4" t="e">
        <f>ROUND(Source!S294,O309)</f>
        <v>#REF!</v>
      </c>
      <c r="G309" s="4" t="s">
        <v>117</v>
      </c>
      <c r="H309" s="4" t="s">
        <v>118</v>
      </c>
      <c r="I309" s="4"/>
      <c r="J309" s="4"/>
      <c r="K309" s="4">
        <v>205</v>
      </c>
      <c r="L309" s="4">
        <v>14</v>
      </c>
      <c r="M309" s="4">
        <v>3</v>
      </c>
      <c r="N309" s="4" t="s">
        <v>6</v>
      </c>
      <c r="O309" s="4">
        <v>2</v>
      </c>
      <c r="P309" s="4"/>
      <c r="Q309" s="4"/>
      <c r="R309" s="4"/>
      <c r="S309" s="4"/>
      <c r="T309" s="4"/>
      <c r="U309" s="4"/>
      <c r="V309" s="4"/>
      <c r="W309" s="4">
        <v>595282.13</v>
      </c>
      <c r="X309" s="4">
        <v>1</v>
      </c>
      <c r="Y309" s="4">
        <v>595282.13</v>
      </c>
      <c r="Z309" s="4"/>
      <c r="AA309" s="4"/>
      <c r="AB309" s="4"/>
      <c r="IF309">
        <v>-1</v>
      </c>
    </row>
    <row r="310" spans="1:240" x14ac:dyDescent="0.2">
      <c r="A310" s="4">
        <v>50</v>
      </c>
      <c r="B310" s="4">
        <v>0</v>
      </c>
      <c r="C310" s="4">
        <v>0</v>
      </c>
      <c r="D310" s="4">
        <v>1</v>
      </c>
      <c r="E310" s="4">
        <v>232</v>
      </c>
      <c r="F310" s="4">
        <f>ROUND(Source!BC294,O310)</f>
        <v>0</v>
      </c>
      <c r="G310" s="4" t="s">
        <v>119</v>
      </c>
      <c r="H310" s="4" t="s">
        <v>120</v>
      </c>
      <c r="I310" s="4"/>
      <c r="J310" s="4"/>
      <c r="K310" s="4">
        <v>232</v>
      </c>
      <c r="L310" s="4">
        <v>15</v>
      </c>
      <c r="M310" s="4">
        <v>3</v>
      </c>
      <c r="N310" s="4" t="s">
        <v>6</v>
      </c>
      <c r="O310" s="4">
        <v>2</v>
      </c>
      <c r="P310" s="4"/>
      <c r="Q310" s="4"/>
      <c r="R310" s="4"/>
      <c r="S310" s="4"/>
      <c r="T310" s="4"/>
      <c r="U310" s="4"/>
      <c r="V310" s="4"/>
      <c r="W310" s="4">
        <v>0</v>
      </c>
      <c r="X310" s="4">
        <v>1</v>
      </c>
      <c r="Y310" s="4">
        <v>0</v>
      </c>
      <c r="Z310" s="4"/>
      <c r="AA310" s="4"/>
      <c r="AB310" s="4"/>
      <c r="IF310">
        <v>-1</v>
      </c>
    </row>
    <row r="311" spans="1:240" x14ac:dyDescent="0.2">
      <c r="A311" s="4">
        <v>50</v>
      </c>
      <c r="B311" s="4">
        <v>0</v>
      </c>
      <c r="C311" s="4">
        <v>0</v>
      </c>
      <c r="D311" s="4">
        <v>1</v>
      </c>
      <c r="E311" s="4">
        <v>214</v>
      </c>
      <c r="F311" s="4" t="e">
        <f>ROUND(Source!AS294,O311)</f>
        <v>#REF!</v>
      </c>
      <c r="G311" s="4" t="s">
        <v>121</v>
      </c>
      <c r="H311" s="4" t="s">
        <v>122</v>
      </c>
      <c r="I311" s="4"/>
      <c r="J311" s="4"/>
      <c r="K311" s="4">
        <v>214</v>
      </c>
      <c r="L311" s="4">
        <v>16</v>
      </c>
      <c r="M311" s="4">
        <v>3</v>
      </c>
      <c r="N311" s="4" t="s">
        <v>6</v>
      </c>
      <c r="O311" s="4">
        <v>2</v>
      </c>
      <c r="P311" s="4"/>
      <c r="Q311" s="4"/>
      <c r="R311" s="4"/>
      <c r="S311" s="4"/>
      <c r="T311" s="4"/>
      <c r="U311" s="4"/>
      <c r="V311" s="4"/>
      <c r="W311" s="4">
        <v>2880267.84</v>
      </c>
      <c r="X311" s="4">
        <v>1</v>
      </c>
      <c r="Y311" s="4">
        <v>2880267.84</v>
      </c>
      <c r="Z311" s="4"/>
      <c r="AA311" s="4"/>
      <c r="AB311" s="4"/>
      <c r="IF311">
        <v>-1</v>
      </c>
    </row>
    <row r="312" spans="1:240" x14ac:dyDescent="0.2">
      <c r="A312" s="4">
        <v>50</v>
      </c>
      <c r="B312" s="4">
        <v>0</v>
      </c>
      <c r="C312" s="4">
        <v>0</v>
      </c>
      <c r="D312" s="4">
        <v>1</v>
      </c>
      <c r="E312" s="4">
        <v>215</v>
      </c>
      <c r="F312" s="4">
        <f>ROUND(Source!AT294,O312)</f>
        <v>0</v>
      </c>
      <c r="G312" s="4" t="s">
        <v>123</v>
      </c>
      <c r="H312" s="4" t="s">
        <v>124</v>
      </c>
      <c r="I312" s="4"/>
      <c r="J312" s="4"/>
      <c r="K312" s="4">
        <v>215</v>
      </c>
      <c r="L312" s="4">
        <v>17</v>
      </c>
      <c r="M312" s="4">
        <v>3</v>
      </c>
      <c r="N312" s="4" t="s">
        <v>6</v>
      </c>
      <c r="O312" s="4">
        <v>2</v>
      </c>
      <c r="P312" s="4"/>
      <c r="Q312" s="4"/>
      <c r="R312" s="4"/>
      <c r="S312" s="4"/>
      <c r="T312" s="4"/>
      <c r="U312" s="4"/>
      <c r="V312" s="4"/>
      <c r="W312" s="4">
        <v>0</v>
      </c>
      <c r="X312" s="4">
        <v>1</v>
      </c>
      <c r="Y312" s="4">
        <v>0</v>
      </c>
      <c r="Z312" s="4"/>
      <c r="AA312" s="4"/>
      <c r="AB312" s="4"/>
      <c r="IF312">
        <v>-1</v>
      </c>
    </row>
    <row r="313" spans="1:240" x14ac:dyDescent="0.2">
      <c r="A313" s="4">
        <v>50</v>
      </c>
      <c r="B313" s="4">
        <v>0</v>
      </c>
      <c r="C313" s="4">
        <v>0</v>
      </c>
      <c r="D313" s="4">
        <v>1</v>
      </c>
      <c r="E313" s="4">
        <v>217</v>
      </c>
      <c r="F313" s="4">
        <f>ROUND(Source!AU294,O313)</f>
        <v>0</v>
      </c>
      <c r="G313" s="4" t="s">
        <v>125</v>
      </c>
      <c r="H313" s="4" t="s">
        <v>126</v>
      </c>
      <c r="I313" s="4"/>
      <c r="J313" s="4"/>
      <c r="K313" s="4">
        <v>217</v>
      </c>
      <c r="L313" s="4">
        <v>18</v>
      </c>
      <c r="M313" s="4">
        <v>3</v>
      </c>
      <c r="N313" s="4" t="s">
        <v>6</v>
      </c>
      <c r="O313" s="4">
        <v>2</v>
      </c>
      <c r="P313" s="4"/>
      <c r="Q313" s="4"/>
      <c r="R313" s="4"/>
      <c r="S313" s="4"/>
      <c r="T313" s="4"/>
      <c r="U313" s="4"/>
      <c r="V313" s="4"/>
      <c r="W313" s="4">
        <v>0</v>
      </c>
      <c r="X313" s="4">
        <v>1</v>
      </c>
      <c r="Y313" s="4">
        <v>0</v>
      </c>
      <c r="Z313" s="4"/>
      <c r="AA313" s="4"/>
      <c r="AB313" s="4"/>
      <c r="IF313">
        <v>-1</v>
      </c>
    </row>
    <row r="314" spans="1:240" x14ac:dyDescent="0.2">
      <c r="A314" s="4">
        <v>50</v>
      </c>
      <c r="B314" s="4">
        <v>0</v>
      </c>
      <c r="C314" s="4">
        <v>0</v>
      </c>
      <c r="D314" s="4">
        <v>1</v>
      </c>
      <c r="E314" s="4">
        <v>230</v>
      </c>
      <c r="F314" s="4" t="e">
        <f>ROUND(Source!BA294,O314)</f>
        <v>#REF!</v>
      </c>
      <c r="G314" s="4" t="s">
        <v>127</v>
      </c>
      <c r="H314" s="4" t="s">
        <v>128</v>
      </c>
      <c r="I314" s="4"/>
      <c r="J314" s="4"/>
      <c r="K314" s="4">
        <v>230</v>
      </c>
      <c r="L314" s="4">
        <v>19</v>
      </c>
      <c r="M314" s="4">
        <v>3</v>
      </c>
      <c r="N314" s="4" t="s">
        <v>6</v>
      </c>
      <c r="O314" s="4">
        <v>2</v>
      </c>
      <c r="P314" s="4"/>
      <c r="Q314" s="4"/>
      <c r="R314" s="4"/>
      <c r="S314" s="4"/>
      <c r="T314" s="4"/>
      <c r="U314" s="4"/>
      <c r="V314" s="4"/>
      <c r="W314" s="4">
        <v>0</v>
      </c>
      <c r="X314" s="4">
        <v>1</v>
      </c>
      <c r="Y314" s="4">
        <v>0</v>
      </c>
      <c r="Z314" s="4"/>
      <c r="AA314" s="4"/>
      <c r="AB314" s="4"/>
      <c r="IF314">
        <v>-1</v>
      </c>
    </row>
    <row r="315" spans="1:240" x14ac:dyDescent="0.2">
      <c r="A315" s="4">
        <v>50</v>
      </c>
      <c r="B315" s="4">
        <v>0</v>
      </c>
      <c r="C315" s="4">
        <v>0</v>
      </c>
      <c r="D315" s="4">
        <v>1</v>
      </c>
      <c r="E315" s="4">
        <v>206</v>
      </c>
      <c r="F315" s="4" t="e">
        <f>ROUND(Source!T294,O315)</f>
        <v>#REF!</v>
      </c>
      <c r="G315" s="4" t="s">
        <v>129</v>
      </c>
      <c r="H315" s="4" t="s">
        <v>130</v>
      </c>
      <c r="I315" s="4"/>
      <c r="J315" s="4"/>
      <c r="K315" s="4">
        <v>206</v>
      </c>
      <c r="L315" s="4">
        <v>20</v>
      </c>
      <c r="M315" s="4">
        <v>3</v>
      </c>
      <c r="N315" s="4" t="s">
        <v>6</v>
      </c>
      <c r="O315" s="4">
        <v>2</v>
      </c>
      <c r="P315" s="4"/>
      <c r="Q315" s="4"/>
      <c r="R315" s="4"/>
      <c r="S315" s="4"/>
      <c r="T315" s="4"/>
      <c r="U315" s="4"/>
      <c r="V315" s="4"/>
      <c r="W315" s="4">
        <v>0</v>
      </c>
      <c r="X315" s="4">
        <v>1</v>
      </c>
      <c r="Y315" s="4">
        <v>0</v>
      </c>
      <c r="Z315" s="4"/>
      <c r="AA315" s="4"/>
      <c r="AB315" s="4"/>
      <c r="IF315">
        <v>-1</v>
      </c>
    </row>
    <row r="316" spans="1:240" x14ac:dyDescent="0.2">
      <c r="A316" s="4">
        <v>50</v>
      </c>
      <c r="B316" s="4">
        <v>0</v>
      </c>
      <c r="C316" s="4">
        <v>0</v>
      </c>
      <c r="D316" s="4">
        <v>1</v>
      </c>
      <c r="E316" s="4">
        <v>207</v>
      </c>
      <c r="F316" s="4" t="e">
        <f>ROUND(Source!U294,O316)</f>
        <v>#REF!</v>
      </c>
      <c r="G316" s="4" t="s">
        <v>131</v>
      </c>
      <c r="H316" s="4" t="s">
        <v>132</v>
      </c>
      <c r="I316" s="4"/>
      <c r="J316" s="4"/>
      <c r="K316" s="4">
        <v>207</v>
      </c>
      <c r="L316" s="4">
        <v>21</v>
      </c>
      <c r="M316" s="4">
        <v>3</v>
      </c>
      <c r="N316" s="4" t="s">
        <v>6</v>
      </c>
      <c r="O316" s="4">
        <v>7</v>
      </c>
      <c r="P316" s="4"/>
      <c r="Q316" s="4"/>
      <c r="R316" s="4"/>
      <c r="S316" s="4"/>
      <c r="T316" s="4"/>
      <c r="U316" s="4"/>
      <c r="V316" s="4"/>
      <c r="W316" s="4">
        <v>1943.1026999999999</v>
      </c>
      <c r="X316" s="4">
        <v>1</v>
      </c>
      <c r="Y316" s="4">
        <v>1943.1026999999999</v>
      </c>
      <c r="Z316" s="4"/>
      <c r="AA316" s="4"/>
      <c r="AB316" s="4"/>
      <c r="IF316">
        <v>-1</v>
      </c>
    </row>
    <row r="317" spans="1:240" x14ac:dyDescent="0.2">
      <c r="A317" s="4">
        <v>50</v>
      </c>
      <c r="B317" s="4">
        <v>0</v>
      </c>
      <c r="C317" s="4">
        <v>0</v>
      </c>
      <c r="D317" s="4">
        <v>1</v>
      </c>
      <c r="E317" s="4">
        <v>208</v>
      </c>
      <c r="F317" s="4" t="e">
        <f>ROUND(Source!V294,O317)</f>
        <v>#REF!</v>
      </c>
      <c r="G317" s="4" t="s">
        <v>133</v>
      </c>
      <c r="H317" s="4" t="s">
        <v>134</v>
      </c>
      <c r="I317" s="4"/>
      <c r="J317" s="4"/>
      <c r="K317" s="4">
        <v>208</v>
      </c>
      <c r="L317" s="4">
        <v>22</v>
      </c>
      <c r="M317" s="4">
        <v>3</v>
      </c>
      <c r="N317" s="4" t="s">
        <v>6</v>
      </c>
      <c r="O317" s="4">
        <v>7</v>
      </c>
      <c r="P317" s="4"/>
      <c r="Q317" s="4"/>
      <c r="R317" s="4"/>
      <c r="S317" s="4"/>
      <c r="T317" s="4"/>
      <c r="U317" s="4"/>
      <c r="V317" s="4"/>
      <c r="W317" s="4">
        <v>20.814360000000001</v>
      </c>
      <c r="X317" s="4">
        <v>1</v>
      </c>
      <c r="Y317" s="4">
        <v>20.814360000000001</v>
      </c>
      <c r="Z317" s="4"/>
      <c r="AA317" s="4"/>
      <c r="AB317" s="4"/>
      <c r="IF317">
        <v>-1</v>
      </c>
    </row>
    <row r="318" spans="1:240" x14ac:dyDescent="0.2">
      <c r="A318" s="4">
        <v>50</v>
      </c>
      <c r="B318" s="4">
        <v>0</v>
      </c>
      <c r="C318" s="4">
        <v>0</v>
      </c>
      <c r="D318" s="4">
        <v>1</v>
      </c>
      <c r="E318" s="4">
        <v>209</v>
      </c>
      <c r="F318" s="4" t="e">
        <f>ROUND(Source!W294,O318)</f>
        <v>#REF!</v>
      </c>
      <c r="G318" s="4" t="s">
        <v>135</v>
      </c>
      <c r="H318" s="4" t="s">
        <v>136</v>
      </c>
      <c r="I318" s="4"/>
      <c r="J318" s="4"/>
      <c r="K318" s="4">
        <v>209</v>
      </c>
      <c r="L318" s="4">
        <v>23</v>
      </c>
      <c r="M318" s="4">
        <v>3</v>
      </c>
      <c r="N318" s="4" t="s">
        <v>6</v>
      </c>
      <c r="O318" s="4">
        <v>2</v>
      </c>
      <c r="P318" s="4"/>
      <c r="Q318" s="4"/>
      <c r="R318" s="4"/>
      <c r="S318" s="4"/>
      <c r="T318" s="4"/>
      <c r="U318" s="4"/>
      <c r="V318" s="4"/>
      <c r="W318" s="4">
        <v>0</v>
      </c>
      <c r="X318" s="4">
        <v>1</v>
      </c>
      <c r="Y318" s="4">
        <v>0</v>
      </c>
      <c r="Z318" s="4"/>
      <c r="AA318" s="4"/>
      <c r="AB318" s="4"/>
      <c r="IF318">
        <v>-1</v>
      </c>
    </row>
    <row r="319" spans="1:240" x14ac:dyDescent="0.2">
      <c r="A319" s="4">
        <v>50</v>
      </c>
      <c r="B319" s="4">
        <v>0</v>
      </c>
      <c r="C319" s="4">
        <v>0</v>
      </c>
      <c r="D319" s="4">
        <v>1</v>
      </c>
      <c r="E319" s="4">
        <v>233</v>
      </c>
      <c r="F319" s="4">
        <f>ROUND(Source!BD294,O319)</f>
        <v>0</v>
      </c>
      <c r="G319" s="4" t="s">
        <v>137</v>
      </c>
      <c r="H319" s="4" t="s">
        <v>138</v>
      </c>
      <c r="I319" s="4"/>
      <c r="J319" s="4"/>
      <c r="K319" s="4">
        <v>233</v>
      </c>
      <c r="L319" s="4">
        <v>24</v>
      </c>
      <c r="M319" s="4">
        <v>3</v>
      </c>
      <c r="N319" s="4" t="s">
        <v>6</v>
      </c>
      <c r="O319" s="4">
        <v>2</v>
      </c>
      <c r="P319" s="4"/>
      <c r="Q319" s="4"/>
      <c r="R319" s="4"/>
      <c r="S319" s="4"/>
      <c r="T319" s="4"/>
      <c r="U319" s="4"/>
      <c r="V319" s="4"/>
      <c r="W319" s="4">
        <v>0</v>
      </c>
      <c r="X319" s="4">
        <v>1</v>
      </c>
      <c r="Y319" s="4">
        <v>0</v>
      </c>
      <c r="Z319" s="4"/>
      <c r="AA319" s="4"/>
      <c r="AB319" s="4"/>
      <c r="IF319">
        <v>-1</v>
      </c>
    </row>
    <row r="320" spans="1:240" x14ac:dyDescent="0.2">
      <c r="A320" s="4">
        <v>50</v>
      </c>
      <c r="B320" s="4">
        <v>0</v>
      </c>
      <c r="C320" s="4">
        <v>0</v>
      </c>
      <c r="D320" s="4">
        <v>1</v>
      </c>
      <c r="E320" s="4">
        <v>210</v>
      </c>
      <c r="F320" s="4" t="e">
        <f>ROUND(Source!X294,O320)</f>
        <v>#REF!</v>
      </c>
      <c r="G320" s="4" t="s">
        <v>139</v>
      </c>
      <c r="H320" s="4" t="s">
        <v>140</v>
      </c>
      <c r="I320" s="4"/>
      <c r="J320" s="4"/>
      <c r="K320" s="4">
        <v>210</v>
      </c>
      <c r="L320" s="4">
        <v>25</v>
      </c>
      <c r="M320" s="4">
        <v>3</v>
      </c>
      <c r="N320" s="4" t="s">
        <v>6</v>
      </c>
      <c r="O320" s="4">
        <v>2</v>
      </c>
      <c r="P320" s="4"/>
      <c r="Q320" s="4"/>
      <c r="R320" s="4"/>
      <c r="S320" s="4"/>
      <c r="T320" s="4"/>
      <c r="U320" s="4"/>
      <c r="V320" s="4"/>
      <c r="W320" s="4">
        <v>730561.22</v>
      </c>
      <c r="X320" s="4">
        <v>1</v>
      </c>
      <c r="Y320" s="4">
        <v>730561.22</v>
      </c>
      <c r="Z320" s="4"/>
      <c r="AA320" s="4"/>
      <c r="AB320" s="4"/>
      <c r="IF320">
        <v>-1</v>
      </c>
    </row>
    <row r="321" spans="1:240" x14ac:dyDescent="0.2">
      <c r="A321" s="4">
        <v>50</v>
      </c>
      <c r="B321" s="4">
        <v>0</v>
      </c>
      <c r="C321" s="4">
        <v>0</v>
      </c>
      <c r="D321" s="4">
        <v>1</v>
      </c>
      <c r="E321" s="4">
        <v>211</v>
      </c>
      <c r="F321" s="4" t="e">
        <f>ROUND(Source!Y294,O321)</f>
        <v>#REF!</v>
      </c>
      <c r="G321" s="4" t="s">
        <v>141</v>
      </c>
      <c r="H321" s="4" t="s">
        <v>142</v>
      </c>
      <c r="I321" s="4"/>
      <c r="J321" s="4"/>
      <c r="K321" s="4">
        <v>211</v>
      </c>
      <c r="L321" s="4">
        <v>26</v>
      </c>
      <c r="M321" s="4">
        <v>3</v>
      </c>
      <c r="N321" s="4" t="s">
        <v>6</v>
      </c>
      <c r="O321" s="4">
        <v>2</v>
      </c>
      <c r="P321" s="4"/>
      <c r="Q321" s="4"/>
      <c r="R321" s="4"/>
      <c r="S321" s="4"/>
      <c r="T321" s="4"/>
      <c r="U321" s="4"/>
      <c r="V321" s="4"/>
      <c r="W321" s="4">
        <v>434714.1</v>
      </c>
      <c r="X321" s="4">
        <v>1</v>
      </c>
      <c r="Y321" s="4">
        <v>434714.1</v>
      </c>
      <c r="Z321" s="4"/>
      <c r="AA321" s="4"/>
      <c r="AB321" s="4"/>
      <c r="IF321">
        <v>-1</v>
      </c>
    </row>
    <row r="322" spans="1:240" x14ac:dyDescent="0.2">
      <c r="A322" s="4">
        <v>50</v>
      </c>
      <c r="B322" s="4">
        <v>0</v>
      </c>
      <c r="C322" s="4">
        <v>0</v>
      </c>
      <c r="D322" s="4">
        <v>1</v>
      </c>
      <c r="E322" s="4">
        <v>224</v>
      </c>
      <c r="F322" s="4" t="e">
        <f>ROUND(Source!AR294,O322)</f>
        <v>#REF!</v>
      </c>
      <c r="G322" s="4" t="s">
        <v>143</v>
      </c>
      <c r="H322" s="4" t="s">
        <v>144</v>
      </c>
      <c r="I322" s="4"/>
      <c r="J322" s="4"/>
      <c r="K322" s="4">
        <v>224</v>
      </c>
      <c r="L322" s="4">
        <v>27</v>
      </c>
      <c r="M322" s="4">
        <v>3</v>
      </c>
      <c r="N322" s="4" t="s">
        <v>6</v>
      </c>
      <c r="O322" s="4">
        <v>2</v>
      </c>
      <c r="P322" s="4"/>
      <c r="Q322" s="4"/>
      <c r="R322" s="4"/>
      <c r="S322" s="4"/>
      <c r="T322" s="4"/>
      <c r="U322" s="4"/>
      <c r="V322" s="4"/>
      <c r="W322" s="4">
        <v>3949382.2399999998</v>
      </c>
      <c r="X322" s="4">
        <v>1</v>
      </c>
      <c r="Y322" s="4">
        <v>3949382.2399999998</v>
      </c>
      <c r="Z322" s="4"/>
      <c r="AA322" s="4"/>
      <c r="AB322" s="4"/>
      <c r="IF322">
        <v>-1</v>
      </c>
    </row>
    <row r="323" spans="1:240" x14ac:dyDescent="0.2">
      <c r="IF323">
        <v>-1</v>
      </c>
    </row>
    <row r="324" spans="1:240" x14ac:dyDescent="0.2">
      <c r="A324" s="2">
        <v>51</v>
      </c>
      <c r="B324" s="2">
        <f>B12</f>
        <v>378</v>
      </c>
      <c r="C324" s="2">
        <f>A12</f>
        <v>1</v>
      </c>
      <c r="D324" s="2">
        <f>ROW(A12)</f>
        <v>12</v>
      </c>
      <c r="E324" s="2"/>
      <c r="F324" s="2" t="str">
        <f>IF(F12&lt;&gt;"",F12,"")</f>
        <v>5.12.2.3 Система естественной вентиляции (Лип. 12) Р</v>
      </c>
      <c r="G324" s="2" t="str">
        <f>IF(G12&lt;&gt;"",G12,"")</f>
        <v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v>
      </c>
      <c r="H324" s="2">
        <v>0</v>
      </c>
      <c r="I324" s="2"/>
      <c r="J324" s="2"/>
      <c r="K324" s="2"/>
      <c r="L324" s="2"/>
      <c r="M324" s="2"/>
      <c r="N324" s="2"/>
      <c r="O324" s="2" t="e">
        <f t="shared" ref="O324:T324" si="187">ROUND(O294,2)</f>
        <v>#REF!</v>
      </c>
      <c r="P324" s="2" t="e">
        <f t="shared" si="187"/>
        <v>#REF!</v>
      </c>
      <c r="Q324" s="2" t="e">
        <f t="shared" si="187"/>
        <v>#REF!</v>
      </c>
      <c r="R324" s="2" t="e">
        <f t="shared" si="187"/>
        <v>#REF!</v>
      </c>
      <c r="S324" s="2" t="e">
        <f t="shared" si="187"/>
        <v>#REF!</v>
      </c>
      <c r="T324" s="2" t="e">
        <f t="shared" si="187"/>
        <v>#REF!</v>
      </c>
      <c r="U324" s="2" t="e">
        <f>U294</f>
        <v>#REF!</v>
      </c>
      <c r="V324" s="2" t="e">
        <f>V294</f>
        <v>#REF!</v>
      </c>
      <c r="W324" s="2" t="e">
        <f>ROUND(W294,2)</f>
        <v>#REF!</v>
      </c>
      <c r="X324" s="2" t="e">
        <f>ROUND(X294,2)</f>
        <v>#REF!</v>
      </c>
      <c r="Y324" s="2" t="e">
        <f>ROUND(Y294,2)</f>
        <v>#REF!</v>
      </c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>
        <f t="shared" ref="AO324:BD324" si="188">ROUND(AO294,2)</f>
        <v>0</v>
      </c>
      <c r="AP324" s="2" t="e">
        <f t="shared" si="188"/>
        <v>#REF!</v>
      </c>
      <c r="AQ324" s="2">
        <f t="shared" si="188"/>
        <v>0</v>
      </c>
      <c r="AR324" s="2" t="e">
        <f t="shared" si="188"/>
        <v>#REF!</v>
      </c>
      <c r="AS324" s="2" t="e">
        <f t="shared" si="188"/>
        <v>#REF!</v>
      </c>
      <c r="AT324" s="2">
        <f t="shared" si="188"/>
        <v>0</v>
      </c>
      <c r="AU324" s="2">
        <f t="shared" si="188"/>
        <v>0</v>
      </c>
      <c r="AV324" s="2" t="e">
        <f t="shared" si="188"/>
        <v>#REF!</v>
      </c>
      <c r="AW324" s="2" t="e">
        <f t="shared" si="188"/>
        <v>#REF!</v>
      </c>
      <c r="AX324" s="2">
        <f t="shared" si="188"/>
        <v>0</v>
      </c>
      <c r="AY324" s="2" t="e">
        <f t="shared" si="188"/>
        <v>#REF!</v>
      </c>
      <c r="AZ324" s="2" t="e">
        <f t="shared" si="188"/>
        <v>#REF!</v>
      </c>
      <c r="BA324" s="2" t="e">
        <f t="shared" si="188"/>
        <v>#REF!</v>
      </c>
      <c r="BB324" s="2">
        <f t="shared" si="188"/>
        <v>0</v>
      </c>
      <c r="BC324" s="2">
        <f t="shared" si="188"/>
        <v>0</v>
      </c>
      <c r="BD324" s="2">
        <f t="shared" si="188"/>
        <v>0</v>
      </c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>
        <v>0</v>
      </c>
      <c r="IF324">
        <v>-1</v>
      </c>
    </row>
    <row r="325" spans="1:240" x14ac:dyDescent="0.2">
      <c r="IF325">
        <v>-1</v>
      </c>
    </row>
    <row r="326" spans="1:240" x14ac:dyDescent="0.2">
      <c r="A326" s="4">
        <v>50</v>
      </c>
      <c r="B326" s="4">
        <v>0</v>
      </c>
      <c r="C326" s="4">
        <v>0</v>
      </c>
      <c r="D326" s="4">
        <v>1</v>
      </c>
      <c r="E326" s="4">
        <v>201</v>
      </c>
      <c r="F326" s="4" t="e">
        <f>ROUND(Source!O324,O326)</f>
        <v>#REF!</v>
      </c>
      <c r="G326" s="4" t="s">
        <v>91</v>
      </c>
      <c r="H326" s="4" t="s">
        <v>92</v>
      </c>
      <c r="I326" s="4"/>
      <c r="J326" s="4"/>
      <c r="K326" s="4">
        <v>201</v>
      </c>
      <c r="L326" s="4">
        <v>1</v>
      </c>
      <c r="M326" s="4">
        <v>3</v>
      </c>
      <c r="N326" s="4" t="s">
        <v>6</v>
      </c>
      <c r="O326" s="4">
        <v>2</v>
      </c>
      <c r="P326" s="4"/>
      <c r="Q326" s="4"/>
      <c r="R326" s="4"/>
      <c r="S326" s="4"/>
      <c r="T326" s="4"/>
      <c r="U326" s="4"/>
      <c r="V326" s="4"/>
      <c r="W326" s="4">
        <v>1714992.5200000003</v>
      </c>
      <c r="X326" s="4">
        <v>1</v>
      </c>
      <c r="Y326" s="4">
        <v>1714992.5200000003</v>
      </c>
      <c r="Z326" s="4"/>
      <c r="AA326" s="4"/>
      <c r="AB326" s="4"/>
      <c r="IF326">
        <v>-1</v>
      </c>
    </row>
    <row r="327" spans="1:240" x14ac:dyDescent="0.2">
      <c r="A327" s="4">
        <v>50</v>
      </c>
      <c r="B327" s="4">
        <v>0</v>
      </c>
      <c r="C327" s="4">
        <v>0</v>
      </c>
      <c r="D327" s="4">
        <v>1</v>
      </c>
      <c r="E327" s="4">
        <v>202</v>
      </c>
      <c r="F327" s="4" t="e">
        <f>ROUND(Source!P324,O327)</f>
        <v>#REF!</v>
      </c>
      <c r="G327" s="4" t="s">
        <v>93</v>
      </c>
      <c r="H327" s="4" t="s">
        <v>94</v>
      </c>
      <c r="I327" s="4"/>
      <c r="J327" s="4"/>
      <c r="K327" s="4">
        <v>202</v>
      </c>
      <c r="L327" s="4">
        <v>2</v>
      </c>
      <c r="M327" s="4">
        <v>3</v>
      </c>
      <c r="N327" s="4" t="s">
        <v>6</v>
      </c>
      <c r="O327" s="4">
        <v>2</v>
      </c>
      <c r="P327" s="4"/>
      <c r="Q327" s="4"/>
      <c r="R327" s="4"/>
      <c r="S327" s="4"/>
      <c r="T327" s="4"/>
      <c r="U327" s="4"/>
      <c r="V327" s="4"/>
      <c r="W327" s="4">
        <v>2150768.48</v>
      </c>
      <c r="X327" s="4">
        <v>1</v>
      </c>
      <c r="Y327" s="4">
        <v>2150768.48</v>
      </c>
      <c r="Z327" s="4"/>
      <c r="AA327" s="4"/>
      <c r="AB327" s="4"/>
      <c r="IF327">
        <v>-1</v>
      </c>
    </row>
    <row r="328" spans="1:240" x14ac:dyDescent="0.2">
      <c r="A328" s="4">
        <v>50</v>
      </c>
      <c r="B328" s="4">
        <v>0</v>
      </c>
      <c r="C328" s="4">
        <v>0</v>
      </c>
      <c r="D328" s="4">
        <v>1</v>
      </c>
      <c r="E328" s="4">
        <v>222</v>
      </c>
      <c r="F328" s="4">
        <f>ROUND(Source!AO324,O328)</f>
        <v>0</v>
      </c>
      <c r="G328" s="4" t="s">
        <v>95</v>
      </c>
      <c r="H328" s="4" t="s">
        <v>96</v>
      </c>
      <c r="I328" s="4"/>
      <c r="J328" s="4"/>
      <c r="K328" s="4">
        <v>222</v>
      </c>
      <c r="L328" s="4">
        <v>3</v>
      </c>
      <c r="M328" s="4">
        <v>3</v>
      </c>
      <c r="N328" s="4" t="s">
        <v>6</v>
      </c>
      <c r="O328" s="4">
        <v>2</v>
      </c>
      <c r="P328" s="4"/>
      <c r="Q328" s="4"/>
      <c r="R328" s="4"/>
      <c r="S328" s="4"/>
      <c r="T328" s="4"/>
      <c r="U328" s="4"/>
      <c r="V328" s="4"/>
      <c r="W328" s="4">
        <v>0</v>
      </c>
      <c r="X328" s="4">
        <v>1</v>
      </c>
      <c r="Y328" s="4">
        <v>0</v>
      </c>
      <c r="Z328" s="4"/>
      <c r="AA328" s="4"/>
      <c r="AB328" s="4"/>
      <c r="IF328">
        <v>-1</v>
      </c>
    </row>
    <row r="329" spans="1:240" x14ac:dyDescent="0.2">
      <c r="A329" s="4">
        <v>50</v>
      </c>
      <c r="B329" s="4">
        <v>0</v>
      </c>
      <c r="C329" s="4">
        <v>0</v>
      </c>
      <c r="D329" s="4">
        <v>1</v>
      </c>
      <c r="E329" s="4">
        <v>225</v>
      </c>
      <c r="F329" s="4" t="e">
        <f>ROUND(Source!AV324,O329)</f>
        <v>#REF!</v>
      </c>
      <c r="G329" s="4" t="s">
        <v>97</v>
      </c>
      <c r="H329" s="4" t="s">
        <v>98</v>
      </c>
      <c r="I329" s="4"/>
      <c r="J329" s="4"/>
      <c r="K329" s="4">
        <v>225</v>
      </c>
      <c r="L329" s="4">
        <v>4</v>
      </c>
      <c r="M329" s="4">
        <v>3</v>
      </c>
      <c r="N329" s="4" t="s">
        <v>6</v>
      </c>
      <c r="O329" s="4">
        <v>2</v>
      </c>
      <c r="P329" s="4"/>
      <c r="Q329" s="4"/>
      <c r="R329" s="4"/>
      <c r="S329" s="4"/>
      <c r="T329" s="4"/>
      <c r="U329" s="4"/>
      <c r="V329" s="4"/>
      <c r="W329" s="4">
        <v>2150768.48</v>
      </c>
      <c r="X329" s="4">
        <v>1</v>
      </c>
      <c r="Y329" s="4">
        <v>2150768.48</v>
      </c>
      <c r="Z329" s="4"/>
      <c r="AA329" s="4"/>
      <c r="AB329" s="4"/>
      <c r="IF329">
        <v>-1</v>
      </c>
    </row>
    <row r="330" spans="1:240" x14ac:dyDescent="0.2">
      <c r="A330" s="4">
        <v>50</v>
      </c>
      <c r="B330" s="4">
        <v>0</v>
      </c>
      <c r="C330" s="4">
        <v>0</v>
      </c>
      <c r="D330" s="4">
        <v>1</v>
      </c>
      <c r="E330" s="4">
        <v>226</v>
      </c>
      <c r="F330" s="4" t="e">
        <f>ROUND(Source!AW324,O330)</f>
        <v>#REF!</v>
      </c>
      <c r="G330" s="4" t="s">
        <v>99</v>
      </c>
      <c r="H330" s="4" t="s">
        <v>100</v>
      </c>
      <c r="I330" s="4"/>
      <c r="J330" s="4"/>
      <c r="K330" s="4">
        <v>226</v>
      </c>
      <c r="L330" s="4">
        <v>5</v>
      </c>
      <c r="M330" s="4">
        <v>3</v>
      </c>
      <c r="N330" s="4" t="s">
        <v>6</v>
      </c>
      <c r="O330" s="4">
        <v>2</v>
      </c>
      <c r="P330" s="4"/>
      <c r="Q330" s="4"/>
      <c r="R330" s="4"/>
      <c r="S330" s="4"/>
      <c r="T330" s="4"/>
      <c r="U330" s="4"/>
      <c r="V330" s="4"/>
      <c r="W330" s="4">
        <v>1081654.08</v>
      </c>
      <c r="X330" s="4">
        <v>1</v>
      </c>
      <c r="Y330" s="4">
        <v>1081654.08</v>
      </c>
      <c r="Z330" s="4"/>
      <c r="AA330" s="4"/>
      <c r="AB330" s="4"/>
      <c r="IF330">
        <v>-1</v>
      </c>
    </row>
    <row r="331" spans="1:240" x14ac:dyDescent="0.2">
      <c r="A331" s="4">
        <v>50</v>
      </c>
      <c r="B331" s="4">
        <v>0</v>
      </c>
      <c r="C331" s="4">
        <v>0</v>
      </c>
      <c r="D331" s="4">
        <v>1</v>
      </c>
      <c r="E331" s="4">
        <v>227</v>
      </c>
      <c r="F331" s="4">
        <f>ROUND(Source!AX324,O331)</f>
        <v>0</v>
      </c>
      <c r="G331" s="4" t="s">
        <v>101</v>
      </c>
      <c r="H331" s="4" t="s">
        <v>102</v>
      </c>
      <c r="I331" s="4"/>
      <c r="J331" s="4"/>
      <c r="K331" s="4">
        <v>227</v>
      </c>
      <c r="L331" s="4">
        <v>6</v>
      </c>
      <c r="M331" s="4">
        <v>3</v>
      </c>
      <c r="N331" s="4" t="s">
        <v>6</v>
      </c>
      <c r="O331" s="4">
        <v>2</v>
      </c>
      <c r="P331" s="4"/>
      <c r="Q331" s="4"/>
      <c r="R331" s="4"/>
      <c r="S331" s="4"/>
      <c r="T331" s="4"/>
      <c r="U331" s="4"/>
      <c r="V331" s="4"/>
      <c r="W331" s="4">
        <v>0</v>
      </c>
      <c r="X331" s="4">
        <v>1</v>
      </c>
      <c r="Y331" s="4">
        <v>0</v>
      </c>
      <c r="Z331" s="4"/>
      <c r="AA331" s="4"/>
      <c r="AB331" s="4"/>
      <c r="IF331">
        <v>-1</v>
      </c>
    </row>
    <row r="332" spans="1:240" x14ac:dyDescent="0.2">
      <c r="A332" s="4">
        <v>50</v>
      </c>
      <c r="B332" s="4">
        <v>0</v>
      </c>
      <c r="C332" s="4">
        <v>0</v>
      </c>
      <c r="D332" s="4">
        <v>1</v>
      </c>
      <c r="E332" s="4">
        <v>228</v>
      </c>
      <c r="F332" s="4" t="e">
        <f>ROUND(Source!AY324,O332)</f>
        <v>#REF!</v>
      </c>
      <c r="G332" s="4" t="s">
        <v>103</v>
      </c>
      <c r="H332" s="4" t="s">
        <v>104</v>
      </c>
      <c r="I332" s="4"/>
      <c r="J332" s="4"/>
      <c r="K332" s="4">
        <v>228</v>
      </c>
      <c r="L332" s="4">
        <v>7</v>
      </c>
      <c r="M332" s="4">
        <v>3</v>
      </c>
      <c r="N332" s="4" t="s">
        <v>6</v>
      </c>
      <c r="O332" s="4">
        <v>2</v>
      </c>
      <c r="P332" s="4"/>
      <c r="Q332" s="4"/>
      <c r="R332" s="4"/>
      <c r="S332" s="4"/>
      <c r="T332" s="4"/>
      <c r="U332" s="4"/>
      <c r="V332" s="4"/>
      <c r="W332" s="4">
        <v>1081654.08</v>
      </c>
      <c r="X332" s="4">
        <v>1</v>
      </c>
      <c r="Y332" s="4">
        <v>1081654.08</v>
      </c>
      <c r="Z332" s="4"/>
      <c r="AA332" s="4"/>
      <c r="AB332" s="4"/>
      <c r="IF332">
        <v>-1</v>
      </c>
    </row>
    <row r="333" spans="1:240" x14ac:dyDescent="0.2">
      <c r="A333" s="4">
        <v>50</v>
      </c>
      <c r="B333" s="4">
        <v>0</v>
      </c>
      <c r="C333" s="4">
        <v>0</v>
      </c>
      <c r="D333" s="4">
        <v>1</v>
      </c>
      <c r="E333" s="4">
        <v>216</v>
      </c>
      <c r="F333" s="4" t="e">
        <f>ROUND(Source!AP324,O333)</f>
        <v>#REF!</v>
      </c>
      <c r="G333" s="4" t="s">
        <v>105</v>
      </c>
      <c r="H333" s="4" t="s">
        <v>106</v>
      </c>
      <c r="I333" s="4"/>
      <c r="J333" s="4"/>
      <c r="K333" s="4">
        <v>216</v>
      </c>
      <c r="L333" s="4">
        <v>8</v>
      </c>
      <c r="M333" s="4">
        <v>3</v>
      </c>
      <c r="N333" s="4" t="s">
        <v>6</v>
      </c>
      <c r="O333" s="4">
        <v>2</v>
      </c>
      <c r="P333" s="4"/>
      <c r="Q333" s="4"/>
      <c r="R333" s="4"/>
      <c r="S333" s="4"/>
      <c r="T333" s="4"/>
      <c r="U333" s="4"/>
      <c r="V333" s="4"/>
      <c r="W333" s="4">
        <v>1069114.3999999999</v>
      </c>
      <c r="X333" s="4">
        <v>1</v>
      </c>
      <c r="Y333" s="4">
        <v>1069114.3999999999</v>
      </c>
      <c r="Z333" s="4"/>
      <c r="AA333" s="4"/>
      <c r="AB333" s="4"/>
      <c r="IF333">
        <v>-1</v>
      </c>
    </row>
    <row r="334" spans="1:240" x14ac:dyDescent="0.2">
      <c r="A334" s="4">
        <v>50</v>
      </c>
      <c r="B334" s="4">
        <v>0</v>
      </c>
      <c r="C334" s="4">
        <v>0</v>
      </c>
      <c r="D334" s="4">
        <v>1</v>
      </c>
      <c r="E334" s="4">
        <v>223</v>
      </c>
      <c r="F334" s="4">
        <f>ROUND(Source!AQ324,O334)</f>
        <v>0</v>
      </c>
      <c r="G334" s="4" t="s">
        <v>107</v>
      </c>
      <c r="H334" s="4" t="s">
        <v>108</v>
      </c>
      <c r="I334" s="4"/>
      <c r="J334" s="4"/>
      <c r="K334" s="4">
        <v>223</v>
      </c>
      <c r="L334" s="4">
        <v>9</v>
      </c>
      <c r="M334" s="4">
        <v>3</v>
      </c>
      <c r="N334" s="4" t="s">
        <v>6</v>
      </c>
      <c r="O334" s="4">
        <v>2</v>
      </c>
      <c r="P334" s="4"/>
      <c r="Q334" s="4"/>
      <c r="R334" s="4"/>
      <c r="S334" s="4"/>
      <c r="T334" s="4"/>
      <c r="U334" s="4"/>
      <c r="V334" s="4"/>
      <c r="W334" s="4">
        <v>0</v>
      </c>
      <c r="X334" s="4">
        <v>1</v>
      </c>
      <c r="Y334" s="4">
        <v>0</v>
      </c>
      <c r="Z334" s="4"/>
      <c r="AA334" s="4"/>
      <c r="AB334" s="4"/>
      <c r="IF334">
        <v>-1</v>
      </c>
    </row>
    <row r="335" spans="1:240" x14ac:dyDescent="0.2">
      <c r="A335" s="4">
        <v>50</v>
      </c>
      <c r="B335" s="4">
        <v>0</v>
      </c>
      <c r="C335" s="4">
        <v>0</v>
      </c>
      <c r="D335" s="4">
        <v>1</v>
      </c>
      <c r="E335" s="4">
        <v>229</v>
      </c>
      <c r="F335" s="4" t="e">
        <f>ROUND(Source!AZ324,O335)</f>
        <v>#REF!</v>
      </c>
      <c r="G335" s="4" t="s">
        <v>109</v>
      </c>
      <c r="H335" s="4" t="s">
        <v>110</v>
      </c>
      <c r="I335" s="4"/>
      <c r="J335" s="4"/>
      <c r="K335" s="4">
        <v>229</v>
      </c>
      <c r="L335" s="4">
        <v>10</v>
      </c>
      <c r="M335" s="4">
        <v>3</v>
      </c>
      <c r="N335" s="4" t="s">
        <v>6</v>
      </c>
      <c r="O335" s="4">
        <v>2</v>
      </c>
      <c r="P335" s="4"/>
      <c r="Q335" s="4"/>
      <c r="R335" s="4"/>
      <c r="S335" s="4"/>
      <c r="T335" s="4"/>
      <c r="U335" s="4"/>
      <c r="V335" s="4"/>
      <c r="W335" s="4">
        <v>1069114.3999999999</v>
      </c>
      <c r="X335" s="4">
        <v>1</v>
      </c>
      <c r="Y335" s="4">
        <v>1069114.3999999999</v>
      </c>
      <c r="Z335" s="4"/>
      <c r="AA335" s="4"/>
      <c r="AB335" s="4"/>
      <c r="IF335">
        <v>-1</v>
      </c>
    </row>
    <row r="336" spans="1:240" x14ac:dyDescent="0.2">
      <c r="A336" s="4">
        <v>50</v>
      </c>
      <c r="B336" s="4">
        <v>0</v>
      </c>
      <c r="C336" s="4">
        <v>0</v>
      </c>
      <c r="D336" s="4">
        <v>1</v>
      </c>
      <c r="E336" s="4">
        <v>203</v>
      </c>
      <c r="F336" s="4" t="e">
        <f>ROUND(Source!Q324,O336)</f>
        <v>#REF!</v>
      </c>
      <c r="G336" s="4" t="s">
        <v>111</v>
      </c>
      <c r="H336" s="4" t="s">
        <v>112</v>
      </c>
      <c r="I336" s="4"/>
      <c r="J336" s="4"/>
      <c r="K336" s="4">
        <v>203</v>
      </c>
      <c r="L336" s="4">
        <v>11</v>
      </c>
      <c r="M336" s="4">
        <v>3</v>
      </c>
      <c r="N336" s="4" t="s">
        <v>6</v>
      </c>
      <c r="O336" s="4">
        <v>2</v>
      </c>
      <c r="P336" s="4"/>
      <c r="Q336" s="4"/>
      <c r="R336" s="4"/>
      <c r="S336" s="4"/>
      <c r="T336" s="4"/>
      <c r="U336" s="4"/>
      <c r="V336" s="4"/>
      <c r="W336" s="4">
        <v>38056.310000000012</v>
      </c>
      <c r="X336" s="4">
        <v>1</v>
      </c>
      <c r="Y336" s="4">
        <v>38056.310000000012</v>
      </c>
      <c r="Z336" s="4"/>
      <c r="AA336" s="4"/>
      <c r="AB336" s="4"/>
      <c r="IF336">
        <v>-1</v>
      </c>
    </row>
    <row r="337" spans="1:240" x14ac:dyDescent="0.2">
      <c r="A337" s="4">
        <v>50</v>
      </c>
      <c r="B337" s="4">
        <v>0</v>
      </c>
      <c r="C337" s="4">
        <v>0</v>
      </c>
      <c r="D337" s="4">
        <v>1</v>
      </c>
      <c r="E337" s="4">
        <v>231</v>
      </c>
      <c r="F337" s="4">
        <f>ROUND(Source!BB324,O337)</f>
        <v>0</v>
      </c>
      <c r="G337" s="4" t="s">
        <v>113</v>
      </c>
      <c r="H337" s="4" t="s">
        <v>114</v>
      </c>
      <c r="I337" s="4"/>
      <c r="J337" s="4"/>
      <c r="K337" s="4">
        <v>231</v>
      </c>
      <c r="L337" s="4">
        <v>12</v>
      </c>
      <c r="M337" s="4">
        <v>3</v>
      </c>
      <c r="N337" s="4" t="s">
        <v>6</v>
      </c>
      <c r="O337" s="4">
        <v>2</v>
      </c>
      <c r="P337" s="4"/>
      <c r="Q337" s="4"/>
      <c r="R337" s="4"/>
      <c r="S337" s="4"/>
      <c r="T337" s="4"/>
      <c r="U337" s="4"/>
      <c r="V337" s="4"/>
      <c r="W337" s="4">
        <v>0</v>
      </c>
      <c r="X337" s="4">
        <v>1</v>
      </c>
      <c r="Y337" s="4">
        <v>0</v>
      </c>
      <c r="Z337" s="4"/>
      <c r="AA337" s="4"/>
      <c r="AB337" s="4"/>
      <c r="IF337">
        <v>-1</v>
      </c>
    </row>
    <row r="338" spans="1:240" x14ac:dyDescent="0.2">
      <c r="A338" s="4">
        <v>50</v>
      </c>
      <c r="B338" s="4">
        <v>0</v>
      </c>
      <c r="C338" s="4">
        <v>0</v>
      </c>
      <c r="D338" s="4">
        <v>1</v>
      </c>
      <c r="E338" s="4">
        <v>204</v>
      </c>
      <c r="F338" s="4" t="e">
        <f>ROUND(Source!R324,O338)</f>
        <v>#REF!</v>
      </c>
      <c r="G338" s="4" t="s">
        <v>115</v>
      </c>
      <c r="H338" s="4" t="s">
        <v>116</v>
      </c>
      <c r="I338" s="4"/>
      <c r="J338" s="4"/>
      <c r="K338" s="4">
        <v>204</v>
      </c>
      <c r="L338" s="4">
        <v>13</v>
      </c>
      <c r="M338" s="4">
        <v>3</v>
      </c>
      <c r="N338" s="4" t="s">
        <v>6</v>
      </c>
      <c r="O338" s="4">
        <v>2</v>
      </c>
      <c r="P338" s="4"/>
      <c r="Q338" s="4"/>
      <c r="R338" s="4"/>
      <c r="S338" s="4"/>
      <c r="T338" s="4"/>
      <c r="U338" s="4"/>
      <c r="V338" s="4"/>
      <c r="W338" s="4">
        <v>8487.4699999999993</v>
      </c>
      <c r="X338" s="4">
        <v>1</v>
      </c>
      <c r="Y338" s="4">
        <v>8487.4699999999993</v>
      </c>
      <c r="Z338" s="4"/>
      <c r="AA338" s="4"/>
      <c r="AB338" s="4"/>
      <c r="IF338">
        <v>-1</v>
      </c>
    </row>
    <row r="339" spans="1:240" x14ac:dyDescent="0.2">
      <c r="A339" s="4">
        <v>50</v>
      </c>
      <c r="B339" s="4">
        <v>0</v>
      </c>
      <c r="C339" s="4">
        <v>0</v>
      </c>
      <c r="D339" s="4">
        <v>1</v>
      </c>
      <c r="E339" s="4">
        <v>205</v>
      </c>
      <c r="F339" s="4" t="e">
        <f>ROUND(Source!S324,O339)</f>
        <v>#REF!</v>
      </c>
      <c r="G339" s="4" t="s">
        <v>117</v>
      </c>
      <c r="H339" s="4" t="s">
        <v>118</v>
      </c>
      <c r="I339" s="4"/>
      <c r="J339" s="4"/>
      <c r="K339" s="4">
        <v>205</v>
      </c>
      <c r="L339" s="4">
        <v>14</v>
      </c>
      <c r="M339" s="4">
        <v>3</v>
      </c>
      <c r="N339" s="4" t="s">
        <v>6</v>
      </c>
      <c r="O339" s="4">
        <v>2</v>
      </c>
      <c r="P339" s="4"/>
      <c r="Q339" s="4"/>
      <c r="R339" s="4"/>
      <c r="S339" s="4"/>
      <c r="T339" s="4"/>
      <c r="U339" s="4"/>
      <c r="V339" s="4"/>
      <c r="W339" s="4">
        <v>595282.13000000012</v>
      </c>
      <c r="X339" s="4">
        <v>1</v>
      </c>
      <c r="Y339" s="4">
        <v>595282.13000000012</v>
      </c>
      <c r="Z339" s="4"/>
      <c r="AA339" s="4"/>
      <c r="AB339" s="4"/>
      <c r="IF339">
        <v>-1</v>
      </c>
    </row>
    <row r="340" spans="1:240" x14ac:dyDescent="0.2">
      <c r="A340" s="4">
        <v>50</v>
      </c>
      <c r="B340" s="4">
        <v>0</v>
      </c>
      <c r="C340" s="4">
        <v>0</v>
      </c>
      <c r="D340" s="4">
        <v>1</v>
      </c>
      <c r="E340" s="4">
        <v>232</v>
      </c>
      <c r="F340" s="4">
        <f>ROUND(Source!BC324,O340)</f>
        <v>0</v>
      </c>
      <c r="G340" s="4" t="s">
        <v>119</v>
      </c>
      <c r="H340" s="4" t="s">
        <v>120</v>
      </c>
      <c r="I340" s="4"/>
      <c r="J340" s="4"/>
      <c r="K340" s="4">
        <v>232</v>
      </c>
      <c r="L340" s="4">
        <v>15</v>
      </c>
      <c r="M340" s="4">
        <v>3</v>
      </c>
      <c r="N340" s="4" t="s">
        <v>6</v>
      </c>
      <c r="O340" s="4">
        <v>2</v>
      </c>
      <c r="P340" s="4"/>
      <c r="Q340" s="4"/>
      <c r="R340" s="4"/>
      <c r="S340" s="4"/>
      <c r="T340" s="4"/>
      <c r="U340" s="4"/>
      <c r="V340" s="4"/>
      <c r="W340" s="4">
        <v>0</v>
      </c>
      <c r="X340" s="4">
        <v>1</v>
      </c>
      <c r="Y340" s="4">
        <v>0</v>
      </c>
      <c r="Z340" s="4"/>
      <c r="AA340" s="4"/>
      <c r="AB340" s="4"/>
      <c r="IF340">
        <v>-1</v>
      </c>
    </row>
    <row r="341" spans="1:240" x14ac:dyDescent="0.2">
      <c r="A341" s="4">
        <v>50</v>
      </c>
      <c r="B341" s="4">
        <v>0</v>
      </c>
      <c r="C341" s="4">
        <v>0</v>
      </c>
      <c r="D341" s="4">
        <v>1</v>
      </c>
      <c r="E341" s="4">
        <v>214</v>
      </c>
      <c r="F341" s="4" t="e">
        <f>ROUND(Source!AS324,O341)</f>
        <v>#REF!</v>
      </c>
      <c r="G341" s="4" t="s">
        <v>121</v>
      </c>
      <c r="H341" s="4" t="s">
        <v>122</v>
      </c>
      <c r="I341" s="4"/>
      <c r="J341" s="4"/>
      <c r="K341" s="4">
        <v>214</v>
      </c>
      <c r="L341" s="4">
        <v>16</v>
      </c>
      <c r="M341" s="4">
        <v>3</v>
      </c>
      <c r="N341" s="4" t="s">
        <v>6</v>
      </c>
      <c r="O341" s="4">
        <v>2</v>
      </c>
      <c r="P341" s="4"/>
      <c r="Q341" s="4"/>
      <c r="R341" s="4"/>
      <c r="S341" s="4"/>
      <c r="T341" s="4"/>
      <c r="U341" s="4"/>
      <c r="V341" s="4"/>
      <c r="W341" s="4">
        <v>2880267.84</v>
      </c>
      <c r="X341" s="4">
        <v>1</v>
      </c>
      <c r="Y341" s="4">
        <v>2880267.84</v>
      </c>
      <c r="Z341" s="4"/>
      <c r="AA341" s="4"/>
      <c r="AB341" s="4"/>
      <c r="IF341">
        <v>-1</v>
      </c>
    </row>
    <row r="342" spans="1:240" x14ac:dyDescent="0.2">
      <c r="A342" s="4">
        <v>50</v>
      </c>
      <c r="B342" s="4">
        <v>0</v>
      </c>
      <c r="C342" s="4">
        <v>0</v>
      </c>
      <c r="D342" s="4">
        <v>1</v>
      </c>
      <c r="E342" s="4">
        <v>215</v>
      </c>
      <c r="F342" s="4">
        <f>ROUND(Source!AT324,O342)</f>
        <v>0</v>
      </c>
      <c r="G342" s="4" t="s">
        <v>123</v>
      </c>
      <c r="H342" s="4" t="s">
        <v>124</v>
      </c>
      <c r="I342" s="4"/>
      <c r="J342" s="4"/>
      <c r="K342" s="4">
        <v>215</v>
      </c>
      <c r="L342" s="4">
        <v>17</v>
      </c>
      <c r="M342" s="4">
        <v>3</v>
      </c>
      <c r="N342" s="4" t="s">
        <v>6</v>
      </c>
      <c r="O342" s="4">
        <v>2</v>
      </c>
      <c r="P342" s="4"/>
      <c r="Q342" s="4"/>
      <c r="R342" s="4"/>
      <c r="S342" s="4"/>
      <c r="T342" s="4"/>
      <c r="U342" s="4"/>
      <c r="V342" s="4"/>
      <c r="W342" s="4">
        <v>0</v>
      </c>
      <c r="X342" s="4">
        <v>1</v>
      </c>
      <c r="Y342" s="4">
        <v>0</v>
      </c>
      <c r="Z342" s="4"/>
      <c r="AA342" s="4"/>
      <c r="AB342" s="4"/>
      <c r="IF342">
        <v>-1</v>
      </c>
    </row>
    <row r="343" spans="1:240" x14ac:dyDescent="0.2">
      <c r="A343" s="4">
        <v>50</v>
      </c>
      <c r="B343" s="4">
        <v>0</v>
      </c>
      <c r="C343" s="4">
        <v>0</v>
      </c>
      <c r="D343" s="4">
        <v>1</v>
      </c>
      <c r="E343" s="4">
        <v>217</v>
      </c>
      <c r="F343" s="4">
        <f>ROUND(Source!AU324,O343)</f>
        <v>0</v>
      </c>
      <c r="G343" s="4" t="s">
        <v>125</v>
      </c>
      <c r="H343" s="4" t="s">
        <v>126</v>
      </c>
      <c r="I343" s="4"/>
      <c r="J343" s="4"/>
      <c r="K343" s="4">
        <v>217</v>
      </c>
      <c r="L343" s="4">
        <v>18</v>
      </c>
      <c r="M343" s="4">
        <v>3</v>
      </c>
      <c r="N343" s="4" t="s">
        <v>6</v>
      </c>
      <c r="O343" s="4">
        <v>2</v>
      </c>
      <c r="P343" s="4"/>
      <c r="Q343" s="4"/>
      <c r="R343" s="4"/>
      <c r="S343" s="4"/>
      <c r="T343" s="4"/>
      <c r="U343" s="4"/>
      <c r="V343" s="4"/>
      <c r="W343" s="4">
        <v>0</v>
      </c>
      <c r="X343" s="4">
        <v>1</v>
      </c>
      <c r="Y343" s="4">
        <v>0</v>
      </c>
      <c r="Z343" s="4"/>
      <c r="AA343" s="4"/>
      <c r="AB343" s="4"/>
      <c r="IF343">
        <v>-1</v>
      </c>
    </row>
    <row r="344" spans="1:240" x14ac:dyDescent="0.2">
      <c r="A344" s="4">
        <v>50</v>
      </c>
      <c r="B344" s="4">
        <v>0</v>
      </c>
      <c r="C344" s="4">
        <v>0</v>
      </c>
      <c r="D344" s="4">
        <v>1</v>
      </c>
      <c r="E344" s="4">
        <v>230</v>
      </c>
      <c r="F344" s="4" t="e">
        <f>ROUND(Source!BA324,O344)</f>
        <v>#REF!</v>
      </c>
      <c r="G344" s="4" t="s">
        <v>127</v>
      </c>
      <c r="H344" s="4" t="s">
        <v>128</v>
      </c>
      <c r="I344" s="4"/>
      <c r="J344" s="4"/>
      <c r="K344" s="4">
        <v>230</v>
      </c>
      <c r="L344" s="4">
        <v>19</v>
      </c>
      <c r="M344" s="4">
        <v>3</v>
      </c>
      <c r="N344" s="4" t="s">
        <v>6</v>
      </c>
      <c r="O344" s="4">
        <v>2</v>
      </c>
      <c r="P344" s="4"/>
      <c r="Q344" s="4"/>
      <c r="R344" s="4"/>
      <c r="S344" s="4"/>
      <c r="T344" s="4"/>
      <c r="U344" s="4"/>
      <c r="V344" s="4"/>
      <c r="W344" s="4">
        <v>0</v>
      </c>
      <c r="X344" s="4">
        <v>1</v>
      </c>
      <c r="Y344" s="4">
        <v>0</v>
      </c>
      <c r="Z344" s="4"/>
      <c r="AA344" s="4"/>
      <c r="AB344" s="4"/>
      <c r="IF344">
        <v>-1</v>
      </c>
    </row>
    <row r="345" spans="1:240" x14ac:dyDescent="0.2">
      <c r="A345" s="4">
        <v>50</v>
      </c>
      <c r="B345" s="4">
        <v>0</v>
      </c>
      <c r="C345" s="4">
        <v>0</v>
      </c>
      <c r="D345" s="4">
        <v>1</v>
      </c>
      <c r="E345" s="4">
        <v>206</v>
      </c>
      <c r="F345" s="4" t="e">
        <f>ROUND(Source!T324,O345)</f>
        <v>#REF!</v>
      </c>
      <c r="G345" s="4" t="s">
        <v>129</v>
      </c>
      <c r="H345" s="4" t="s">
        <v>130</v>
      </c>
      <c r="I345" s="4"/>
      <c r="J345" s="4"/>
      <c r="K345" s="4">
        <v>206</v>
      </c>
      <c r="L345" s="4">
        <v>20</v>
      </c>
      <c r="M345" s="4">
        <v>3</v>
      </c>
      <c r="N345" s="4" t="s">
        <v>6</v>
      </c>
      <c r="O345" s="4">
        <v>2</v>
      </c>
      <c r="P345" s="4"/>
      <c r="Q345" s="4"/>
      <c r="R345" s="4"/>
      <c r="S345" s="4"/>
      <c r="T345" s="4"/>
      <c r="U345" s="4"/>
      <c r="V345" s="4"/>
      <c r="W345" s="4">
        <v>0</v>
      </c>
      <c r="X345" s="4">
        <v>1</v>
      </c>
      <c r="Y345" s="4">
        <v>0</v>
      </c>
      <c r="Z345" s="4"/>
      <c r="AA345" s="4"/>
      <c r="AB345" s="4"/>
      <c r="IF345">
        <v>-1</v>
      </c>
    </row>
    <row r="346" spans="1:240" x14ac:dyDescent="0.2">
      <c r="A346" s="4">
        <v>50</v>
      </c>
      <c r="B346" s="4">
        <v>0</v>
      </c>
      <c r="C346" s="4">
        <v>0</v>
      </c>
      <c r="D346" s="4">
        <v>1</v>
      </c>
      <c r="E346" s="4">
        <v>207</v>
      </c>
      <c r="F346" s="4" t="e">
        <f>ROUND(Source!U324,O346)</f>
        <v>#REF!</v>
      </c>
      <c r="G346" s="4" t="s">
        <v>131</v>
      </c>
      <c r="H346" s="4" t="s">
        <v>132</v>
      </c>
      <c r="I346" s="4"/>
      <c r="J346" s="4"/>
      <c r="K346" s="4">
        <v>207</v>
      </c>
      <c r="L346" s="4">
        <v>21</v>
      </c>
      <c r="M346" s="4">
        <v>3</v>
      </c>
      <c r="N346" s="4" t="s">
        <v>6</v>
      </c>
      <c r="O346" s="4">
        <v>7</v>
      </c>
      <c r="P346" s="4"/>
      <c r="Q346" s="4"/>
      <c r="R346" s="4"/>
      <c r="S346" s="4"/>
      <c r="T346" s="4"/>
      <c r="U346" s="4"/>
      <c r="V346" s="4"/>
      <c r="W346" s="4">
        <v>1943.1026999999999</v>
      </c>
      <c r="X346" s="4">
        <v>1</v>
      </c>
      <c r="Y346" s="4">
        <v>1943.1026999999999</v>
      </c>
      <c r="Z346" s="4"/>
      <c r="AA346" s="4"/>
      <c r="AB346" s="4"/>
      <c r="IF346">
        <v>-1</v>
      </c>
    </row>
    <row r="347" spans="1:240" x14ac:dyDescent="0.2">
      <c r="A347" s="4">
        <v>50</v>
      </c>
      <c r="B347" s="4">
        <v>0</v>
      </c>
      <c r="C347" s="4">
        <v>0</v>
      </c>
      <c r="D347" s="4">
        <v>1</v>
      </c>
      <c r="E347" s="4">
        <v>208</v>
      </c>
      <c r="F347" s="4" t="e">
        <f>ROUND(Source!V324,O347)</f>
        <v>#REF!</v>
      </c>
      <c r="G347" s="4" t="s">
        <v>133</v>
      </c>
      <c r="H347" s="4" t="s">
        <v>134</v>
      </c>
      <c r="I347" s="4"/>
      <c r="J347" s="4"/>
      <c r="K347" s="4">
        <v>208</v>
      </c>
      <c r="L347" s="4">
        <v>22</v>
      </c>
      <c r="M347" s="4">
        <v>3</v>
      </c>
      <c r="N347" s="4" t="s">
        <v>6</v>
      </c>
      <c r="O347" s="4">
        <v>7</v>
      </c>
      <c r="P347" s="4"/>
      <c r="Q347" s="4"/>
      <c r="R347" s="4"/>
      <c r="S347" s="4"/>
      <c r="T347" s="4"/>
      <c r="U347" s="4"/>
      <c r="V347" s="4"/>
      <c r="W347" s="4">
        <v>20.814360000000001</v>
      </c>
      <c r="X347" s="4">
        <v>1</v>
      </c>
      <c r="Y347" s="4">
        <v>20.814360000000001</v>
      </c>
      <c r="Z347" s="4"/>
      <c r="AA347" s="4"/>
      <c r="AB347" s="4"/>
      <c r="IF347">
        <v>-1</v>
      </c>
    </row>
    <row r="348" spans="1:240" x14ac:dyDescent="0.2">
      <c r="A348" s="4">
        <v>50</v>
      </c>
      <c r="B348" s="4">
        <v>0</v>
      </c>
      <c r="C348" s="4">
        <v>0</v>
      </c>
      <c r="D348" s="4">
        <v>1</v>
      </c>
      <c r="E348" s="4">
        <v>209</v>
      </c>
      <c r="F348" s="4" t="e">
        <f>ROUND(Source!W324,O348)</f>
        <v>#REF!</v>
      </c>
      <c r="G348" s="4" t="s">
        <v>135</v>
      </c>
      <c r="H348" s="4" t="s">
        <v>136</v>
      </c>
      <c r="I348" s="4"/>
      <c r="J348" s="4"/>
      <c r="K348" s="4">
        <v>209</v>
      </c>
      <c r="L348" s="4">
        <v>23</v>
      </c>
      <c r="M348" s="4">
        <v>3</v>
      </c>
      <c r="N348" s="4" t="s">
        <v>6</v>
      </c>
      <c r="O348" s="4">
        <v>2</v>
      </c>
      <c r="P348" s="4"/>
      <c r="Q348" s="4"/>
      <c r="R348" s="4"/>
      <c r="S348" s="4"/>
      <c r="T348" s="4"/>
      <c r="U348" s="4"/>
      <c r="V348" s="4"/>
      <c r="W348" s="4">
        <v>0</v>
      </c>
      <c r="X348" s="4">
        <v>1</v>
      </c>
      <c r="Y348" s="4">
        <v>0</v>
      </c>
      <c r="Z348" s="4"/>
      <c r="AA348" s="4"/>
      <c r="AB348" s="4"/>
      <c r="IF348">
        <v>-1</v>
      </c>
    </row>
    <row r="349" spans="1:240" x14ac:dyDescent="0.2">
      <c r="A349" s="4">
        <v>50</v>
      </c>
      <c r="B349" s="4">
        <v>0</v>
      </c>
      <c r="C349" s="4">
        <v>0</v>
      </c>
      <c r="D349" s="4">
        <v>1</v>
      </c>
      <c r="E349" s="4">
        <v>233</v>
      </c>
      <c r="F349" s="4">
        <f>ROUND(Source!BD324,O349)</f>
        <v>0</v>
      </c>
      <c r="G349" s="4" t="s">
        <v>137</v>
      </c>
      <c r="H349" s="4" t="s">
        <v>138</v>
      </c>
      <c r="I349" s="4"/>
      <c r="J349" s="4"/>
      <c r="K349" s="4">
        <v>233</v>
      </c>
      <c r="L349" s="4">
        <v>24</v>
      </c>
      <c r="M349" s="4">
        <v>3</v>
      </c>
      <c r="N349" s="4" t="s">
        <v>6</v>
      </c>
      <c r="O349" s="4">
        <v>2</v>
      </c>
      <c r="P349" s="4"/>
      <c r="Q349" s="4"/>
      <c r="R349" s="4"/>
      <c r="S349" s="4"/>
      <c r="T349" s="4"/>
      <c r="U349" s="4"/>
      <c r="V349" s="4"/>
      <c r="W349" s="4">
        <v>0</v>
      </c>
      <c r="X349" s="4">
        <v>1</v>
      </c>
      <c r="Y349" s="4">
        <v>0</v>
      </c>
      <c r="Z349" s="4"/>
      <c r="AA349" s="4"/>
      <c r="AB349" s="4"/>
      <c r="IF349">
        <v>-1</v>
      </c>
    </row>
    <row r="350" spans="1:240" x14ac:dyDescent="0.2">
      <c r="A350" s="4">
        <v>50</v>
      </c>
      <c r="B350" s="4">
        <v>0</v>
      </c>
      <c r="C350" s="4">
        <v>0</v>
      </c>
      <c r="D350" s="4">
        <v>1</v>
      </c>
      <c r="E350" s="4">
        <v>210</v>
      </c>
      <c r="F350" s="4" t="e">
        <f>ROUND(Source!X324,O350)</f>
        <v>#REF!</v>
      </c>
      <c r="G350" s="4" t="s">
        <v>139</v>
      </c>
      <c r="H350" s="4" t="s">
        <v>140</v>
      </c>
      <c r="I350" s="4"/>
      <c r="J350" s="4"/>
      <c r="K350" s="4">
        <v>210</v>
      </c>
      <c r="L350" s="4">
        <v>25</v>
      </c>
      <c r="M350" s="4">
        <v>3</v>
      </c>
      <c r="N350" s="4" t="s">
        <v>6</v>
      </c>
      <c r="O350" s="4">
        <v>2</v>
      </c>
      <c r="P350" s="4"/>
      <c r="Q350" s="4"/>
      <c r="R350" s="4"/>
      <c r="S350" s="4"/>
      <c r="T350" s="4"/>
      <c r="U350" s="4"/>
      <c r="V350" s="4"/>
      <c r="W350" s="4">
        <v>730561.22</v>
      </c>
      <c r="X350" s="4">
        <v>1</v>
      </c>
      <c r="Y350" s="4">
        <v>730561.22</v>
      </c>
      <c r="Z350" s="4"/>
      <c r="AA350" s="4"/>
      <c r="AB350" s="4"/>
      <c r="IF350">
        <v>-1</v>
      </c>
    </row>
    <row r="351" spans="1:240" x14ac:dyDescent="0.2">
      <c r="A351" s="4">
        <v>50</v>
      </c>
      <c r="B351" s="4">
        <v>0</v>
      </c>
      <c r="C351" s="4">
        <v>0</v>
      </c>
      <c r="D351" s="4">
        <v>1</v>
      </c>
      <c r="E351" s="4">
        <v>211</v>
      </c>
      <c r="F351" s="4" t="e">
        <f>ROUND(Source!Y324,O351)</f>
        <v>#REF!</v>
      </c>
      <c r="G351" s="4" t="s">
        <v>141</v>
      </c>
      <c r="H351" s="4" t="s">
        <v>142</v>
      </c>
      <c r="I351" s="4"/>
      <c r="J351" s="4"/>
      <c r="K351" s="4">
        <v>211</v>
      </c>
      <c r="L351" s="4">
        <v>26</v>
      </c>
      <c r="M351" s="4">
        <v>3</v>
      </c>
      <c r="N351" s="4" t="s">
        <v>6</v>
      </c>
      <c r="O351" s="4">
        <v>2</v>
      </c>
      <c r="P351" s="4"/>
      <c r="Q351" s="4"/>
      <c r="R351" s="4"/>
      <c r="S351" s="4"/>
      <c r="T351" s="4"/>
      <c r="U351" s="4"/>
      <c r="V351" s="4"/>
      <c r="W351" s="4">
        <v>434714.1</v>
      </c>
      <c r="X351" s="4">
        <v>1</v>
      </c>
      <c r="Y351" s="4">
        <v>434714.1</v>
      </c>
      <c r="Z351" s="4"/>
      <c r="AA351" s="4"/>
      <c r="AB351" s="4"/>
      <c r="IF351">
        <v>-1</v>
      </c>
    </row>
    <row r="352" spans="1:240" x14ac:dyDescent="0.2">
      <c r="A352" s="4">
        <v>50</v>
      </c>
      <c r="B352" s="4">
        <v>0</v>
      </c>
      <c r="C352" s="4">
        <v>0</v>
      </c>
      <c r="D352" s="4">
        <v>1</v>
      </c>
      <c r="E352" s="4">
        <v>224</v>
      </c>
      <c r="F352" s="4" t="e">
        <f>ROUND(Source!AR324,O352)</f>
        <v>#REF!</v>
      </c>
      <c r="G352" s="4" t="s">
        <v>143</v>
      </c>
      <c r="H352" s="4" t="s">
        <v>144</v>
      </c>
      <c r="I352" s="4"/>
      <c r="J352" s="4"/>
      <c r="K352" s="4">
        <v>224</v>
      </c>
      <c r="L352" s="4">
        <v>27</v>
      </c>
      <c r="M352" s="4">
        <v>3</v>
      </c>
      <c r="N352" s="4" t="s">
        <v>6</v>
      </c>
      <c r="O352" s="4">
        <v>2</v>
      </c>
      <c r="P352" s="4"/>
      <c r="Q352" s="4"/>
      <c r="R352" s="4"/>
      <c r="S352" s="4"/>
      <c r="T352" s="4"/>
      <c r="U352" s="4"/>
      <c r="V352" s="4"/>
      <c r="W352" s="4">
        <v>3949382.2399999998</v>
      </c>
      <c r="X352" s="4">
        <v>1</v>
      </c>
      <c r="Y352" s="4">
        <v>3949382.2399999998</v>
      </c>
      <c r="Z352" s="4"/>
      <c r="AA352" s="4"/>
      <c r="AB352" s="4"/>
      <c r="IF352">
        <v>-1</v>
      </c>
    </row>
    <row r="353" spans="1:240" x14ac:dyDescent="0.2">
      <c r="IF353">
        <v>-1</v>
      </c>
    </row>
    <row r="354" spans="1:240" x14ac:dyDescent="0.2">
      <c r="IF354">
        <v>-1</v>
      </c>
    </row>
    <row r="355" spans="1:240" x14ac:dyDescent="0.2">
      <c r="A355">
        <v>70</v>
      </c>
      <c r="B355">
        <v>1</v>
      </c>
      <c r="D355">
        <v>1</v>
      </c>
      <c r="E355" t="s">
        <v>204</v>
      </c>
      <c r="F355" t="s">
        <v>205</v>
      </c>
      <c r="G355">
        <v>1</v>
      </c>
      <c r="H355">
        <v>0</v>
      </c>
      <c r="I355" t="s">
        <v>6</v>
      </c>
      <c r="J355">
        <v>1</v>
      </c>
      <c r="K355">
        <v>0</v>
      </c>
      <c r="L355" t="s">
        <v>6</v>
      </c>
      <c r="M355" t="s">
        <v>6</v>
      </c>
      <c r="N355">
        <v>0</v>
      </c>
      <c r="P355" t="s">
        <v>206</v>
      </c>
      <c r="IF355">
        <v>-1</v>
      </c>
    </row>
    <row r="356" spans="1:240" x14ac:dyDescent="0.2">
      <c r="A356">
        <v>70</v>
      </c>
      <c r="B356">
        <v>1</v>
      </c>
      <c r="D356">
        <v>2</v>
      </c>
      <c r="E356" t="s">
        <v>207</v>
      </c>
      <c r="F356" t="s">
        <v>208</v>
      </c>
      <c r="G356">
        <v>0</v>
      </c>
      <c r="H356">
        <v>0</v>
      </c>
      <c r="I356" t="s">
        <v>6</v>
      </c>
      <c r="J356">
        <v>1</v>
      </c>
      <c r="K356">
        <v>0</v>
      </c>
      <c r="L356" t="s">
        <v>6</v>
      </c>
      <c r="M356" t="s">
        <v>6</v>
      </c>
      <c r="N356">
        <v>0</v>
      </c>
      <c r="P356" t="s">
        <v>209</v>
      </c>
      <c r="IF356">
        <v>-1</v>
      </c>
    </row>
    <row r="357" spans="1:240" x14ac:dyDescent="0.2">
      <c r="A357">
        <v>70</v>
      </c>
      <c r="B357">
        <v>1</v>
      </c>
      <c r="D357">
        <v>3</v>
      </c>
      <c r="E357" t="s">
        <v>210</v>
      </c>
      <c r="F357" t="s">
        <v>211</v>
      </c>
      <c r="G357">
        <v>0</v>
      </c>
      <c r="H357">
        <v>0</v>
      </c>
      <c r="I357" t="s">
        <v>6</v>
      </c>
      <c r="J357">
        <v>1</v>
      </c>
      <c r="K357">
        <v>0</v>
      </c>
      <c r="L357" t="s">
        <v>6</v>
      </c>
      <c r="M357" t="s">
        <v>6</v>
      </c>
      <c r="N357">
        <v>0</v>
      </c>
      <c r="P357" t="s">
        <v>212</v>
      </c>
      <c r="IF357">
        <v>-1</v>
      </c>
    </row>
    <row r="358" spans="1:240" x14ac:dyDescent="0.2">
      <c r="A358">
        <v>70</v>
      </c>
      <c r="B358">
        <v>1</v>
      </c>
      <c r="D358">
        <v>4</v>
      </c>
      <c r="E358" t="s">
        <v>213</v>
      </c>
      <c r="F358" t="s">
        <v>214</v>
      </c>
      <c r="G358">
        <v>1</v>
      </c>
      <c r="H358">
        <v>0</v>
      </c>
      <c r="I358" t="s">
        <v>6</v>
      </c>
      <c r="J358">
        <v>2</v>
      </c>
      <c r="K358">
        <v>0</v>
      </c>
      <c r="L358" t="s">
        <v>6</v>
      </c>
      <c r="M358" t="s">
        <v>6</v>
      </c>
      <c r="N358">
        <v>0</v>
      </c>
      <c r="P358" t="s">
        <v>6</v>
      </c>
      <c r="IF358">
        <v>-1</v>
      </c>
    </row>
    <row r="359" spans="1:240" x14ac:dyDescent="0.2">
      <c r="A359">
        <v>70</v>
      </c>
      <c r="B359">
        <v>1</v>
      </c>
      <c r="D359">
        <v>5</v>
      </c>
      <c r="E359" t="s">
        <v>215</v>
      </c>
      <c r="F359" t="s">
        <v>216</v>
      </c>
      <c r="G359">
        <v>0</v>
      </c>
      <c r="H359">
        <v>0</v>
      </c>
      <c r="I359" t="s">
        <v>6</v>
      </c>
      <c r="J359">
        <v>2</v>
      </c>
      <c r="K359">
        <v>0</v>
      </c>
      <c r="L359" t="s">
        <v>6</v>
      </c>
      <c r="M359" t="s">
        <v>6</v>
      </c>
      <c r="N359">
        <v>0</v>
      </c>
      <c r="P359" t="s">
        <v>6</v>
      </c>
      <c r="IF359">
        <v>-1</v>
      </c>
    </row>
    <row r="360" spans="1:240" x14ac:dyDescent="0.2">
      <c r="A360">
        <v>70</v>
      </c>
      <c r="B360">
        <v>1</v>
      </c>
      <c r="D360">
        <v>6</v>
      </c>
      <c r="E360" t="s">
        <v>217</v>
      </c>
      <c r="F360" t="s">
        <v>218</v>
      </c>
      <c r="G360">
        <v>0</v>
      </c>
      <c r="H360">
        <v>0</v>
      </c>
      <c r="I360" t="s">
        <v>6</v>
      </c>
      <c r="J360">
        <v>2</v>
      </c>
      <c r="K360">
        <v>0</v>
      </c>
      <c r="L360" t="s">
        <v>6</v>
      </c>
      <c r="M360" t="s">
        <v>6</v>
      </c>
      <c r="N360">
        <v>0</v>
      </c>
      <c r="P360" t="s">
        <v>6</v>
      </c>
      <c r="IF360">
        <v>-1</v>
      </c>
    </row>
    <row r="361" spans="1:240" x14ac:dyDescent="0.2">
      <c r="A361">
        <v>70</v>
      </c>
      <c r="B361">
        <v>1</v>
      </c>
      <c r="D361">
        <v>7</v>
      </c>
      <c r="E361" t="s">
        <v>219</v>
      </c>
      <c r="F361" t="s">
        <v>220</v>
      </c>
      <c r="G361">
        <v>0</v>
      </c>
      <c r="H361">
        <v>0</v>
      </c>
      <c r="I361" t="s">
        <v>221</v>
      </c>
      <c r="J361">
        <v>0</v>
      </c>
      <c r="K361">
        <v>0</v>
      </c>
      <c r="L361" t="s">
        <v>6</v>
      </c>
      <c r="M361" t="s">
        <v>6</v>
      </c>
      <c r="N361">
        <v>0</v>
      </c>
      <c r="P361" t="s">
        <v>222</v>
      </c>
      <c r="IF361">
        <v>-1</v>
      </c>
    </row>
    <row r="362" spans="1:240" x14ac:dyDescent="0.2">
      <c r="A362">
        <v>70</v>
      </c>
      <c r="B362">
        <v>1</v>
      </c>
      <c r="D362">
        <v>8</v>
      </c>
      <c r="E362" t="s">
        <v>223</v>
      </c>
      <c r="F362" t="s">
        <v>224</v>
      </c>
      <c r="G362">
        <v>0</v>
      </c>
      <c r="H362">
        <v>0</v>
      </c>
      <c r="I362" t="s">
        <v>225</v>
      </c>
      <c r="J362">
        <v>0</v>
      </c>
      <c r="K362">
        <v>0</v>
      </c>
      <c r="L362" t="s">
        <v>6</v>
      </c>
      <c r="M362" t="s">
        <v>6</v>
      </c>
      <c r="N362">
        <v>0</v>
      </c>
      <c r="P362" t="s">
        <v>223</v>
      </c>
      <c r="IF362">
        <v>-1</v>
      </c>
    </row>
    <row r="363" spans="1:240" x14ac:dyDescent="0.2">
      <c r="A363">
        <v>70</v>
      </c>
      <c r="B363">
        <v>1</v>
      </c>
      <c r="D363">
        <v>9</v>
      </c>
      <c r="E363" t="s">
        <v>226</v>
      </c>
      <c r="F363" t="s">
        <v>227</v>
      </c>
      <c r="G363">
        <v>0</v>
      </c>
      <c r="H363">
        <v>0</v>
      </c>
      <c r="I363" t="s">
        <v>228</v>
      </c>
      <c r="J363">
        <v>0</v>
      </c>
      <c r="K363">
        <v>0</v>
      </c>
      <c r="L363" t="s">
        <v>6</v>
      </c>
      <c r="M363" t="s">
        <v>6</v>
      </c>
      <c r="N363">
        <v>0</v>
      </c>
      <c r="P363" t="s">
        <v>229</v>
      </c>
      <c r="IF363">
        <v>-1</v>
      </c>
    </row>
    <row r="364" spans="1:240" x14ac:dyDescent="0.2">
      <c r="A364">
        <v>70</v>
      </c>
      <c r="B364">
        <v>1</v>
      </c>
      <c r="D364">
        <v>10</v>
      </c>
      <c r="E364" t="s">
        <v>230</v>
      </c>
      <c r="F364" t="s">
        <v>231</v>
      </c>
      <c r="G364">
        <v>0</v>
      </c>
      <c r="H364">
        <v>0</v>
      </c>
      <c r="I364" t="s">
        <v>232</v>
      </c>
      <c r="J364">
        <v>0</v>
      </c>
      <c r="K364">
        <v>0</v>
      </c>
      <c r="L364" t="s">
        <v>6</v>
      </c>
      <c r="M364" t="s">
        <v>6</v>
      </c>
      <c r="N364">
        <v>0</v>
      </c>
      <c r="P364" t="s">
        <v>233</v>
      </c>
      <c r="IF364">
        <v>-1</v>
      </c>
    </row>
    <row r="365" spans="1:240" x14ac:dyDescent="0.2">
      <c r="A365">
        <v>70</v>
      </c>
      <c r="B365">
        <v>1</v>
      </c>
      <c r="D365">
        <v>11</v>
      </c>
      <c r="E365" t="s">
        <v>234</v>
      </c>
      <c r="F365" t="s">
        <v>235</v>
      </c>
      <c r="G365">
        <v>0</v>
      </c>
      <c r="H365">
        <v>0</v>
      </c>
      <c r="I365" t="s">
        <v>236</v>
      </c>
      <c r="J365">
        <v>0</v>
      </c>
      <c r="K365">
        <v>0</v>
      </c>
      <c r="L365" t="s">
        <v>6</v>
      </c>
      <c r="M365" t="s">
        <v>6</v>
      </c>
      <c r="N365">
        <v>0</v>
      </c>
      <c r="P365" t="s">
        <v>237</v>
      </c>
      <c r="IF365">
        <v>-1</v>
      </c>
    </row>
    <row r="366" spans="1:240" x14ac:dyDescent="0.2">
      <c r="A366">
        <v>70</v>
      </c>
      <c r="B366">
        <v>1</v>
      </c>
      <c r="D366">
        <v>12</v>
      </c>
      <c r="E366" t="s">
        <v>238</v>
      </c>
      <c r="F366" t="s">
        <v>239</v>
      </c>
      <c r="G366">
        <v>0</v>
      </c>
      <c r="H366">
        <v>0</v>
      </c>
      <c r="I366" t="s">
        <v>6</v>
      </c>
      <c r="J366">
        <v>0</v>
      </c>
      <c r="K366">
        <v>0</v>
      </c>
      <c r="L366" t="s">
        <v>6</v>
      </c>
      <c r="M366" t="s">
        <v>6</v>
      </c>
      <c r="N366">
        <v>0</v>
      </c>
      <c r="P366" t="s">
        <v>240</v>
      </c>
      <c r="IF366">
        <v>-1</v>
      </c>
    </row>
    <row r="367" spans="1:240" x14ac:dyDescent="0.2">
      <c r="A367">
        <v>70</v>
      </c>
      <c r="B367">
        <v>1</v>
      </c>
      <c r="D367">
        <v>13</v>
      </c>
      <c r="E367" t="s">
        <v>241</v>
      </c>
      <c r="F367" t="s">
        <v>242</v>
      </c>
      <c r="G367">
        <v>0</v>
      </c>
      <c r="H367">
        <v>0</v>
      </c>
      <c r="I367" t="s">
        <v>6</v>
      </c>
      <c r="J367">
        <v>3</v>
      </c>
      <c r="K367">
        <v>0</v>
      </c>
      <c r="L367" t="s">
        <v>6</v>
      </c>
      <c r="M367" t="s">
        <v>6</v>
      </c>
      <c r="N367">
        <v>0</v>
      </c>
      <c r="P367" t="s">
        <v>6</v>
      </c>
      <c r="IF367">
        <v>-1</v>
      </c>
    </row>
    <row r="368" spans="1:240" x14ac:dyDescent="0.2">
      <c r="A368">
        <v>70</v>
      </c>
      <c r="B368">
        <v>1</v>
      </c>
      <c r="D368">
        <v>14</v>
      </c>
      <c r="E368" t="s">
        <v>243</v>
      </c>
      <c r="F368" t="s">
        <v>244</v>
      </c>
      <c r="G368">
        <v>1</v>
      </c>
      <c r="H368">
        <v>0</v>
      </c>
      <c r="I368" t="s">
        <v>6</v>
      </c>
      <c r="J368">
        <v>3</v>
      </c>
      <c r="K368">
        <v>0</v>
      </c>
      <c r="L368" t="s">
        <v>6</v>
      </c>
      <c r="M368" t="s">
        <v>6</v>
      </c>
      <c r="N368">
        <v>0</v>
      </c>
      <c r="P368" t="s">
        <v>6</v>
      </c>
      <c r="IF368">
        <v>-1</v>
      </c>
    </row>
    <row r="369" spans="1:240" x14ac:dyDescent="0.2">
      <c r="A369">
        <v>70</v>
      </c>
      <c r="B369">
        <v>1</v>
      </c>
      <c r="D369">
        <v>1</v>
      </c>
      <c r="E369" t="s">
        <v>245</v>
      </c>
      <c r="F369" t="s">
        <v>246</v>
      </c>
      <c r="G369">
        <v>0.9</v>
      </c>
      <c r="H369">
        <v>1</v>
      </c>
      <c r="I369" t="s">
        <v>247</v>
      </c>
      <c r="J369">
        <v>0</v>
      </c>
      <c r="K369">
        <v>0</v>
      </c>
      <c r="L369" t="s">
        <v>6</v>
      </c>
      <c r="M369" t="s">
        <v>6</v>
      </c>
      <c r="N369">
        <v>0</v>
      </c>
      <c r="P369" t="s">
        <v>248</v>
      </c>
      <c r="IF369">
        <v>-1</v>
      </c>
    </row>
    <row r="370" spans="1:240" x14ac:dyDescent="0.2">
      <c r="A370">
        <v>70</v>
      </c>
      <c r="B370">
        <v>1</v>
      </c>
      <c r="D370">
        <v>2</v>
      </c>
      <c r="E370" t="s">
        <v>249</v>
      </c>
      <c r="F370" t="s">
        <v>250</v>
      </c>
      <c r="G370">
        <v>0.85</v>
      </c>
      <c r="H370">
        <v>1</v>
      </c>
      <c r="I370" t="s">
        <v>251</v>
      </c>
      <c r="J370">
        <v>0</v>
      </c>
      <c r="K370">
        <v>0</v>
      </c>
      <c r="L370" t="s">
        <v>6</v>
      </c>
      <c r="M370" t="s">
        <v>6</v>
      </c>
      <c r="N370">
        <v>0</v>
      </c>
      <c r="P370" t="s">
        <v>252</v>
      </c>
      <c r="IF370">
        <v>-1</v>
      </c>
    </row>
    <row r="371" spans="1:240" x14ac:dyDescent="0.2">
      <c r="A371">
        <v>70</v>
      </c>
      <c r="B371">
        <v>1</v>
      </c>
      <c r="D371">
        <v>3</v>
      </c>
      <c r="E371" t="s">
        <v>253</v>
      </c>
      <c r="F371" t="s">
        <v>254</v>
      </c>
      <c r="G371">
        <v>1.03</v>
      </c>
      <c r="H371">
        <v>0</v>
      </c>
      <c r="I371" t="s">
        <v>6</v>
      </c>
      <c r="J371">
        <v>0</v>
      </c>
      <c r="K371">
        <v>0</v>
      </c>
      <c r="L371" t="s">
        <v>6</v>
      </c>
      <c r="M371" t="s">
        <v>6</v>
      </c>
      <c r="N371">
        <v>0</v>
      </c>
      <c r="P371" t="s">
        <v>255</v>
      </c>
      <c r="IF371">
        <v>-1</v>
      </c>
    </row>
    <row r="372" spans="1:240" x14ac:dyDescent="0.2">
      <c r="A372">
        <v>70</v>
      </c>
      <c r="B372">
        <v>1</v>
      </c>
      <c r="D372">
        <v>4</v>
      </c>
      <c r="E372" t="s">
        <v>256</v>
      </c>
      <c r="F372" t="s">
        <v>257</v>
      </c>
      <c r="G372">
        <v>1.1499999999999999</v>
      </c>
      <c r="H372">
        <v>0</v>
      </c>
      <c r="I372" t="s">
        <v>6</v>
      </c>
      <c r="J372">
        <v>0</v>
      </c>
      <c r="K372">
        <v>0</v>
      </c>
      <c r="L372" t="s">
        <v>6</v>
      </c>
      <c r="M372" t="s">
        <v>6</v>
      </c>
      <c r="N372">
        <v>0</v>
      </c>
      <c r="P372" t="s">
        <v>258</v>
      </c>
      <c r="IF372">
        <v>-1</v>
      </c>
    </row>
    <row r="373" spans="1:240" x14ac:dyDescent="0.2">
      <c r="A373">
        <v>70</v>
      </c>
      <c r="B373">
        <v>1</v>
      </c>
      <c r="D373">
        <v>5</v>
      </c>
      <c r="E373" t="s">
        <v>259</v>
      </c>
      <c r="F373" t="s">
        <v>260</v>
      </c>
      <c r="G373">
        <v>7</v>
      </c>
      <c r="H373">
        <v>0</v>
      </c>
      <c r="I373" t="s">
        <v>6</v>
      </c>
      <c r="J373">
        <v>0</v>
      </c>
      <c r="K373">
        <v>0</v>
      </c>
      <c r="L373" t="s">
        <v>6</v>
      </c>
      <c r="M373" t="s">
        <v>6</v>
      </c>
      <c r="N373">
        <v>0</v>
      </c>
      <c r="P373" t="s">
        <v>6</v>
      </c>
      <c r="IF373">
        <v>-1</v>
      </c>
    </row>
    <row r="374" spans="1:240" x14ac:dyDescent="0.2">
      <c r="A374">
        <v>70</v>
      </c>
      <c r="B374">
        <v>1</v>
      </c>
      <c r="D374">
        <v>6</v>
      </c>
      <c r="E374" t="s">
        <v>261</v>
      </c>
      <c r="F374" t="s">
        <v>6</v>
      </c>
      <c r="G374">
        <v>2</v>
      </c>
      <c r="H374">
        <v>0</v>
      </c>
      <c r="I374" t="s">
        <v>6</v>
      </c>
      <c r="J374">
        <v>0</v>
      </c>
      <c r="K374">
        <v>0</v>
      </c>
      <c r="L374" t="s">
        <v>6</v>
      </c>
      <c r="M374" t="s">
        <v>6</v>
      </c>
      <c r="N374">
        <v>0</v>
      </c>
      <c r="P374" t="s">
        <v>6</v>
      </c>
      <c r="IF374">
        <v>-1</v>
      </c>
    </row>
    <row r="375" spans="1:240" x14ac:dyDescent="0.2">
      <c r="IF375">
        <v>-1</v>
      </c>
    </row>
    <row r="376" spans="1:240" x14ac:dyDescent="0.2">
      <c r="A376">
        <v>-1</v>
      </c>
      <c r="IF376">
        <v>-1</v>
      </c>
    </row>
    <row r="377" spans="1:240" x14ac:dyDescent="0.2">
      <c r="IF377">
        <v>-1</v>
      </c>
    </row>
    <row r="378" spans="1:240" x14ac:dyDescent="0.2">
      <c r="A378" s="3">
        <v>75</v>
      </c>
      <c r="B378" s="3" t="s">
        <v>262</v>
      </c>
      <c r="C378" s="3">
        <v>2024</v>
      </c>
      <c r="D378" s="3">
        <v>4</v>
      </c>
      <c r="E378" s="3">
        <v>0</v>
      </c>
      <c r="F378" s="3">
        <v>0</v>
      </c>
      <c r="G378" s="3">
        <v>0</v>
      </c>
      <c r="H378" s="3">
        <v>1</v>
      </c>
      <c r="I378" s="3">
        <v>0</v>
      </c>
      <c r="J378" s="3">
        <v>4</v>
      </c>
      <c r="K378" s="3">
        <v>0</v>
      </c>
      <c r="L378" s="3">
        <v>0</v>
      </c>
      <c r="M378" s="3">
        <v>0</v>
      </c>
      <c r="N378" s="3">
        <v>74674256</v>
      </c>
      <c r="O378" s="3">
        <v>1</v>
      </c>
      <c r="IF378">
        <v>-1</v>
      </c>
    </row>
    <row r="379" spans="1:240" x14ac:dyDescent="0.2">
      <c r="A379" s="5">
        <v>3</v>
      </c>
      <c r="B379" s="5" t="s">
        <v>263</v>
      </c>
      <c r="C379" s="5">
        <v>1</v>
      </c>
      <c r="D379" s="5">
        <v>9.11</v>
      </c>
      <c r="E379" s="5">
        <v>13.26</v>
      </c>
      <c r="F379" s="5">
        <v>33.39</v>
      </c>
      <c r="G379" s="5">
        <v>33.39</v>
      </c>
      <c r="H379" s="5">
        <v>6.13</v>
      </c>
      <c r="I379" s="5">
        <v>1</v>
      </c>
      <c r="J379" s="5">
        <v>2</v>
      </c>
      <c r="K379" s="5">
        <v>33.39</v>
      </c>
      <c r="L379" s="5">
        <v>1</v>
      </c>
      <c r="M379" s="5">
        <v>1</v>
      </c>
      <c r="N379" s="5">
        <v>9.11</v>
      </c>
      <c r="O379" s="5">
        <v>6.13</v>
      </c>
      <c r="P379" s="5">
        <v>1</v>
      </c>
      <c r="Q379" s="5">
        <v>33.39</v>
      </c>
      <c r="R379" s="5">
        <v>1</v>
      </c>
      <c r="S379" s="5" t="s">
        <v>6</v>
      </c>
      <c r="T379" s="5" t="s">
        <v>6</v>
      </c>
      <c r="U379" s="5" t="s">
        <v>6</v>
      </c>
      <c r="V379" s="5" t="s">
        <v>6</v>
      </c>
      <c r="W379" s="5" t="s">
        <v>6</v>
      </c>
      <c r="X379" s="5" t="s">
        <v>6</v>
      </c>
      <c r="Y379" s="5" t="s">
        <v>6</v>
      </c>
      <c r="Z379" s="5" t="s">
        <v>6</v>
      </c>
      <c r="AA379" s="5" t="s">
        <v>6</v>
      </c>
      <c r="AB379" s="5" t="s">
        <v>6</v>
      </c>
      <c r="AC379" s="5" t="s">
        <v>6</v>
      </c>
      <c r="AD379" s="5" t="s">
        <v>6</v>
      </c>
      <c r="AE379" s="5" t="s">
        <v>6</v>
      </c>
      <c r="AF379" s="5" t="s">
        <v>6</v>
      </c>
      <c r="AG379" s="5" t="s">
        <v>6</v>
      </c>
      <c r="AH379" s="5" t="s">
        <v>6</v>
      </c>
      <c r="AI379" s="5"/>
      <c r="AJ379" s="5"/>
      <c r="AK379" s="5"/>
      <c r="AL379" s="5"/>
      <c r="AM379" s="5"/>
      <c r="AN379" s="5">
        <v>74674257</v>
      </c>
      <c r="IF379">
        <v>-1</v>
      </c>
    </row>
    <row r="380" spans="1:240" x14ac:dyDescent="0.2">
      <c r="IF380">
        <v>-1</v>
      </c>
    </row>
    <row r="381" spans="1:240" x14ac:dyDescent="0.2">
      <c r="IF381">
        <v>-1</v>
      </c>
    </row>
    <row r="382" spans="1:240" x14ac:dyDescent="0.2">
      <c r="IF382">
        <v>-1</v>
      </c>
    </row>
    <row r="383" spans="1:240" x14ac:dyDescent="0.2">
      <c r="A383">
        <v>65</v>
      </c>
      <c r="C383">
        <v>1</v>
      </c>
      <c r="D383">
        <v>0</v>
      </c>
      <c r="E383">
        <v>245</v>
      </c>
      <c r="IF383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264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26349</v>
      </c>
      <c r="M1">
        <v>59015436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>
        <v>1984</v>
      </c>
      <c r="Q4" s="1" t="s">
        <v>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  <c r="BH4" t="s">
        <v>6</v>
      </c>
      <c r="BI4" t="s">
        <v>6</v>
      </c>
      <c r="BJ4" t="s">
        <v>6</v>
      </c>
      <c r="BK4" t="s">
        <v>6</v>
      </c>
      <c r="BL4" t="s">
        <v>6</v>
      </c>
    </row>
    <row r="9" spans="1:133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7</v>
      </c>
      <c r="H9" s="1" t="s">
        <v>6</v>
      </c>
      <c r="I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P9" s="1">
        <v>1984</v>
      </c>
      <c r="Q9" s="1" t="s">
        <v>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BH9" t="s">
        <v>6</v>
      </c>
      <c r="BI9" t="s">
        <v>6</v>
      </c>
      <c r="BJ9" t="s">
        <v>6</v>
      </c>
      <c r="BK9" t="s">
        <v>6</v>
      </c>
      <c r="BL9" t="s">
        <v>6</v>
      </c>
    </row>
    <row r="12" spans="1:133" x14ac:dyDescent="0.2">
      <c r="A12" s="1">
        <v>1</v>
      </c>
      <c r="B12" s="1">
        <v>51</v>
      </c>
      <c r="C12" s="1">
        <v>1</v>
      </c>
      <c r="D12" s="1"/>
      <c r="E12" s="1">
        <v>0</v>
      </c>
      <c r="F12" s="1" t="s">
        <v>8</v>
      </c>
      <c r="G12" s="1" t="s">
        <v>5</v>
      </c>
      <c r="H12" s="1" t="s">
        <v>6</v>
      </c>
      <c r="I12" s="1">
        <v>0</v>
      </c>
      <c r="J12" s="1" t="s">
        <v>9</v>
      </c>
      <c r="K12" s="1">
        <v>0</v>
      </c>
      <c r="L12" s="1">
        <v>0</v>
      </c>
      <c r="M12" s="1">
        <v>131083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2</v>
      </c>
      <c r="BC12" s="1"/>
      <c r="BD12" s="1"/>
      <c r="BE12" s="1"/>
      <c r="BF12" s="1"/>
      <c r="BG12" s="1"/>
      <c r="BH12" s="1" t="s">
        <v>10</v>
      </c>
      <c r="BI12" s="1" t="s">
        <v>11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12</v>
      </c>
      <c r="BZ12" s="1" t="s">
        <v>13</v>
      </c>
      <c r="CA12" s="1" t="s">
        <v>14</v>
      </c>
      <c r="CB12" s="1" t="s">
        <v>14</v>
      </c>
      <c r="CC12" s="1" t="s">
        <v>14</v>
      </c>
      <c r="CD12" s="1" t="s">
        <v>14</v>
      </c>
      <c r="CE12" s="1" t="s">
        <v>15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326</v>
      </c>
      <c r="CR12" s="1" t="s">
        <v>16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74674256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17</v>
      </c>
      <c r="D16" s="6" t="s">
        <v>18</v>
      </c>
      <c r="E16" s="7" t="e">
        <f>ROUND((Source!F311)/1000,2)</f>
        <v>#REF!</v>
      </c>
      <c r="F16" s="7">
        <f>ROUND((Source!F312)/1000,2)</f>
        <v>0</v>
      </c>
      <c r="G16" s="7" t="e">
        <f>ROUND((Source!F303)/1000,2)</f>
        <v>#REF!</v>
      </c>
      <c r="H16" s="7" t="e">
        <f>ROUND((Source!F313)/1000+(Source!F314)/1000,2)</f>
        <v>#REF!</v>
      </c>
      <c r="I16" s="7" t="e">
        <f>E16+F16+G16+H16</f>
        <v>#REF!</v>
      </c>
      <c r="J16" s="7" t="e">
        <f>ROUND((Source!F309+Source!F308)/1000,2)</f>
        <v>#REF!</v>
      </c>
      <c r="AI16" s="6">
        <v>0</v>
      </c>
      <c r="AJ16" s="6">
        <v>-1</v>
      </c>
      <c r="AK16" s="6" t="s">
        <v>6</v>
      </c>
      <c r="AL16" s="6" t="s">
        <v>6</v>
      </c>
      <c r="AM16" s="6" t="s">
        <v>6</v>
      </c>
      <c r="AN16" s="6">
        <v>0</v>
      </c>
      <c r="AO16" s="6" t="s">
        <v>6</v>
      </c>
      <c r="AP16" s="6" t="s">
        <v>6</v>
      </c>
      <c r="AT16" s="7">
        <v>1714992.52</v>
      </c>
      <c r="AU16" s="7">
        <v>2150768.48</v>
      </c>
      <c r="AV16" s="7">
        <v>0</v>
      </c>
      <c r="AW16" s="7">
        <v>1069114.3999999999</v>
      </c>
      <c r="AX16" s="7">
        <v>0</v>
      </c>
      <c r="AY16" s="7">
        <v>38056.31</v>
      </c>
      <c r="AZ16" s="7">
        <v>8487.4699999999975</v>
      </c>
      <c r="BA16" s="7">
        <v>595282.13</v>
      </c>
      <c r="BB16" s="7">
        <v>2880267.84</v>
      </c>
      <c r="BC16" s="7">
        <v>0</v>
      </c>
      <c r="BD16" s="7">
        <v>0</v>
      </c>
      <c r="BE16" s="7">
        <v>0</v>
      </c>
      <c r="BF16" s="7">
        <v>1943.1026999999999</v>
      </c>
      <c r="BG16" s="7">
        <v>20.814360000000001</v>
      </c>
      <c r="BH16" s="7">
        <v>0</v>
      </c>
      <c r="BI16" s="7">
        <v>730561.22</v>
      </c>
      <c r="BJ16" s="7">
        <v>434714.1</v>
      </c>
      <c r="BK16" s="7">
        <v>3949382.2399999998</v>
      </c>
    </row>
    <row r="18" spans="1:19" x14ac:dyDescent="0.2">
      <c r="A18">
        <v>51</v>
      </c>
      <c r="E18" s="8" t="e">
        <f>SUMIF(A16:A17,3,E16:E17)</f>
        <v>#REF!</v>
      </c>
      <c r="F18" s="8">
        <f>SUMIF(A16:A17,3,F16:F17)</f>
        <v>0</v>
      </c>
      <c r="G18" s="8" t="e">
        <f>SUMIF(A16:A17,3,G16:G17)</f>
        <v>#REF!</v>
      </c>
      <c r="H18" s="8" t="e">
        <f>SUMIF(A16:A17,3,H16:H17)</f>
        <v>#REF!</v>
      </c>
      <c r="I18" s="8" t="e">
        <f>SUMIF(A16:A17,3,I16:I17)</f>
        <v>#REF!</v>
      </c>
      <c r="J18" s="8" t="e">
        <f>SUMIF(A16:A17,3,J16:J17)</f>
        <v>#REF!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1714992.5200000003</v>
      </c>
      <c r="G20" s="4" t="s">
        <v>91</v>
      </c>
      <c r="H20" s="4" t="s">
        <v>92</v>
      </c>
      <c r="I20" s="4"/>
      <c r="J20" s="4"/>
      <c r="K20" s="4">
        <v>201</v>
      </c>
      <c r="L20" s="4">
        <v>1</v>
      </c>
      <c r="M20" s="4">
        <v>3</v>
      </c>
      <c r="N20" s="4" t="s">
        <v>6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2150768.48</v>
      </c>
      <c r="G21" s="4" t="s">
        <v>93</v>
      </c>
      <c r="H21" s="4" t="s">
        <v>94</v>
      </c>
      <c r="I21" s="4"/>
      <c r="J21" s="4"/>
      <c r="K21" s="4">
        <v>202</v>
      </c>
      <c r="L21" s="4">
        <v>2</v>
      </c>
      <c r="M21" s="4">
        <v>3</v>
      </c>
      <c r="N21" s="4" t="s">
        <v>6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95</v>
      </c>
      <c r="H22" s="4" t="s">
        <v>96</v>
      </c>
      <c r="I22" s="4"/>
      <c r="J22" s="4"/>
      <c r="K22" s="4">
        <v>222</v>
      </c>
      <c r="L22" s="4">
        <v>3</v>
      </c>
      <c r="M22" s="4">
        <v>3</v>
      </c>
      <c r="N22" s="4" t="s">
        <v>6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2150768.48</v>
      </c>
      <c r="G23" s="4" t="s">
        <v>97</v>
      </c>
      <c r="H23" s="4" t="s">
        <v>98</v>
      </c>
      <c r="I23" s="4"/>
      <c r="J23" s="4"/>
      <c r="K23" s="4">
        <v>225</v>
      </c>
      <c r="L23" s="4">
        <v>4</v>
      </c>
      <c r="M23" s="4">
        <v>3</v>
      </c>
      <c r="N23" s="4" t="s">
        <v>6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1081654.08</v>
      </c>
      <c r="G24" s="4" t="s">
        <v>99</v>
      </c>
      <c r="H24" s="4" t="s">
        <v>100</v>
      </c>
      <c r="I24" s="4"/>
      <c r="J24" s="4"/>
      <c r="K24" s="4">
        <v>226</v>
      </c>
      <c r="L24" s="4">
        <v>5</v>
      </c>
      <c r="M24" s="4">
        <v>3</v>
      </c>
      <c r="N24" s="4" t="s">
        <v>6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101</v>
      </c>
      <c r="H25" s="4" t="s">
        <v>102</v>
      </c>
      <c r="I25" s="4"/>
      <c r="J25" s="4"/>
      <c r="K25" s="4">
        <v>227</v>
      </c>
      <c r="L25" s="4">
        <v>6</v>
      </c>
      <c r="M25" s="4">
        <v>3</v>
      </c>
      <c r="N25" s="4" t="s">
        <v>6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1081654.08</v>
      </c>
      <c r="G26" s="4" t="s">
        <v>103</v>
      </c>
      <c r="H26" s="4" t="s">
        <v>104</v>
      </c>
      <c r="I26" s="4"/>
      <c r="J26" s="4"/>
      <c r="K26" s="4">
        <v>228</v>
      </c>
      <c r="L26" s="4">
        <v>7</v>
      </c>
      <c r="M26" s="4">
        <v>3</v>
      </c>
      <c r="N26" s="4" t="s">
        <v>6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1069114.3999999999</v>
      </c>
      <c r="G27" s="4" t="s">
        <v>105</v>
      </c>
      <c r="H27" s="4" t="s">
        <v>106</v>
      </c>
      <c r="I27" s="4"/>
      <c r="J27" s="4"/>
      <c r="K27" s="4">
        <v>216</v>
      </c>
      <c r="L27" s="4">
        <v>8</v>
      </c>
      <c r="M27" s="4">
        <v>3</v>
      </c>
      <c r="N27" s="4" t="s">
        <v>6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107</v>
      </c>
      <c r="H28" s="4" t="s">
        <v>108</v>
      </c>
      <c r="I28" s="4"/>
      <c r="J28" s="4"/>
      <c r="K28" s="4">
        <v>223</v>
      </c>
      <c r="L28" s="4">
        <v>9</v>
      </c>
      <c r="M28" s="4">
        <v>3</v>
      </c>
      <c r="N28" s="4" t="s">
        <v>6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1069114.3999999999</v>
      </c>
      <c r="G29" s="4" t="s">
        <v>109</v>
      </c>
      <c r="H29" s="4" t="s">
        <v>110</v>
      </c>
      <c r="I29" s="4"/>
      <c r="J29" s="4"/>
      <c r="K29" s="4">
        <v>229</v>
      </c>
      <c r="L29" s="4">
        <v>10</v>
      </c>
      <c r="M29" s="4">
        <v>3</v>
      </c>
      <c r="N29" s="4" t="s">
        <v>6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38056.310000000012</v>
      </c>
      <c r="G30" s="4" t="s">
        <v>111</v>
      </c>
      <c r="H30" s="4" t="s">
        <v>112</v>
      </c>
      <c r="I30" s="4"/>
      <c r="J30" s="4"/>
      <c r="K30" s="4">
        <v>203</v>
      </c>
      <c r="L30" s="4">
        <v>11</v>
      </c>
      <c r="M30" s="4">
        <v>3</v>
      </c>
      <c r="N30" s="4" t="s">
        <v>6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113</v>
      </c>
      <c r="H31" s="4" t="s">
        <v>114</v>
      </c>
      <c r="I31" s="4"/>
      <c r="J31" s="4"/>
      <c r="K31" s="4">
        <v>231</v>
      </c>
      <c r="L31" s="4">
        <v>12</v>
      </c>
      <c r="M31" s="4">
        <v>3</v>
      </c>
      <c r="N31" s="4" t="s">
        <v>6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8487.4699999999993</v>
      </c>
      <c r="G32" s="4" t="s">
        <v>115</v>
      </c>
      <c r="H32" s="4" t="s">
        <v>116</v>
      </c>
      <c r="I32" s="4"/>
      <c r="J32" s="4"/>
      <c r="K32" s="4">
        <v>204</v>
      </c>
      <c r="L32" s="4">
        <v>13</v>
      </c>
      <c r="M32" s="4">
        <v>3</v>
      </c>
      <c r="N32" s="4" t="s">
        <v>6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595282.13000000012</v>
      </c>
      <c r="G33" s="4" t="s">
        <v>117</v>
      </c>
      <c r="H33" s="4" t="s">
        <v>118</v>
      </c>
      <c r="I33" s="4"/>
      <c r="J33" s="4"/>
      <c r="K33" s="4">
        <v>205</v>
      </c>
      <c r="L33" s="4">
        <v>14</v>
      </c>
      <c r="M33" s="4">
        <v>3</v>
      </c>
      <c r="N33" s="4" t="s">
        <v>6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119</v>
      </c>
      <c r="H34" s="4" t="s">
        <v>120</v>
      </c>
      <c r="I34" s="4"/>
      <c r="J34" s="4"/>
      <c r="K34" s="4">
        <v>232</v>
      </c>
      <c r="L34" s="4">
        <v>15</v>
      </c>
      <c r="M34" s="4">
        <v>3</v>
      </c>
      <c r="N34" s="4" t="s">
        <v>6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2880267.84</v>
      </c>
      <c r="G35" s="4" t="s">
        <v>121</v>
      </c>
      <c r="H35" s="4" t="s">
        <v>122</v>
      </c>
      <c r="I35" s="4"/>
      <c r="J35" s="4"/>
      <c r="K35" s="4">
        <v>214</v>
      </c>
      <c r="L35" s="4">
        <v>16</v>
      </c>
      <c r="M35" s="4">
        <v>3</v>
      </c>
      <c r="N35" s="4" t="s">
        <v>6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123</v>
      </c>
      <c r="H36" s="4" t="s">
        <v>124</v>
      </c>
      <c r="I36" s="4"/>
      <c r="J36" s="4"/>
      <c r="K36" s="4">
        <v>215</v>
      </c>
      <c r="L36" s="4">
        <v>17</v>
      </c>
      <c r="M36" s="4">
        <v>3</v>
      </c>
      <c r="N36" s="4" t="s">
        <v>6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125</v>
      </c>
      <c r="H37" s="4" t="s">
        <v>126</v>
      </c>
      <c r="I37" s="4"/>
      <c r="J37" s="4"/>
      <c r="K37" s="4">
        <v>217</v>
      </c>
      <c r="L37" s="4">
        <v>18</v>
      </c>
      <c r="M37" s="4">
        <v>3</v>
      </c>
      <c r="N37" s="4" t="s">
        <v>6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127</v>
      </c>
      <c r="H38" s="4" t="s">
        <v>128</v>
      </c>
      <c r="I38" s="4"/>
      <c r="J38" s="4"/>
      <c r="K38" s="4">
        <v>230</v>
      </c>
      <c r="L38" s="4">
        <v>19</v>
      </c>
      <c r="M38" s="4">
        <v>3</v>
      </c>
      <c r="N38" s="4" t="s">
        <v>6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129</v>
      </c>
      <c r="H39" s="4" t="s">
        <v>130</v>
      </c>
      <c r="I39" s="4"/>
      <c r="J39" s="4"/>
      <c r="K39" s="4">
        <v>206</v>
      </c>
      <c r="L39" s="4">
        <v>20</v>
      </c>
      <c r="M39" s="4">
        <v>3</v>
      </c>
      <c r="N39" s="4" t="s">
        <v>6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1943.1026999999999</v>
      </c>
      <c r="G40" s="4" t="s">
        <v>131</v>
      </c>
      <c r="H40" s="4" t="s">
        <v>132</v>
      </c>
      <c r="I40" s="4"/>
      <c r="J40" s="4"/>
      <c r="K40" s="4">
        <v>207</v>
      </c>
      <c r="L40" s="4">
        <v>21</v>
      </c>
      <c r="M40" s="4">
        <v>3</v>
      </c>
      <c r="N40" s="4" t="s">
        <v>6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20.814360000000001</v>
      </c>
      <c r="G41" s="4" t="s">
        <v>133</v>
      </c>
      <c r="H41" s="4" t="s">
        <v>134</v>
      </c>
      <c r="I41" s="4"/>
      <c r="J41" s="4"/>
      <c r="K41" s="4">
        <v>208</v>
      </c>
      <c r="L41" s="4">
        <v>22</v>
      </c>
      <c r="M41" s="4">
        <v>3</v>
      </c>
      <c r="N41" s="4" t="s">
        <v>6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135</v>
      </c>
      <c r="H42" s="4" t="s">
        <v>136</v>
      </c>
      <c r="I42" s="4"/>
      <c r="J42" s="4"/>
      <c r="K42" s="4">
        <v>209</v>
      </c>
      <c r="L42" s="4">
        <v>23</v>
      </c>
      <c r="M42" s="4">
        <v>3</v>
      </c>
      <c r="N42" s="4" t="s">
        <v>6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137</v>
      </c>
      <c r="H43" s="4" t="s">
        <v>138</v>
      </c>
      <c r="I43" s="4"/>
      <c r="J43" s="4"/>
      <c r="K43" s="4">
        <v>233</v>
      </c>
      <c r="L43" s="4">
        <v>24</v>
      </c>
      <c r="M43" s="4">
        <v>3</v>
      </c>
      <c r="N43" s="4" t="s">
        <v>6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730561.22</v>
      </c>
      <c r="G44" s="4" t="s">
        <v>139</v>
      </c>
      <c r="H44" s="4" t="s">
        <v>140</v>
      </c>
      <c r="I44" s="4"/>
      <c r="J44" s="4"/>
      <c r="K44" s="4">
        <v>210</v>
      </c>
      <c r="L44" s="4">
        <v>25</v>
      </c>
      <c r="M44" s="4">
        <v>3</v>
      </c>
      <c r="N44" s="4" t="s">
        <v>6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434714.1</v>
      </c>
      <c r="G45" s="4" t="s">
        <v>141</v>
      </c>
      <c r="H45" s="4" t="s">
        <v>142</v>
      </c>
      <c r="I45" s="4"/>
      <c r="J45" s="4"/>
      <c r="K45" s="4">
        <v>211</v>
      </c>
      <c r="L45" s="4">
        <v>26</v>
      </c>
      <c r="M45" s="4">
        <v>3</v>
      </c>
      <c r="N45" s="4" t="s">
        <v>6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3949382.2399999998</v>
      </c>
      <c r="G46" s="4" t="s">
        <v>143</v>
      </c>
      <c r="H46" s="4" t="s">
        <v>144</v>
      </c>
      <c r="I46" s="4"/>
      <c r="J46" s="4"/>
      <c r="K46" s="4">
        <v>224</v>
      </c>
      <c r="L46" s="4">
        <v>27</v>
      </c>
      <c r="M46" s="4">
        <v>3</v>
      </c>
      <c r="N46" s="4" t="s">
        <v>6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262</v>
      </c>
      <c r="C51" s="3">
        <v>2024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74674256</v>
      </c>
      <c r="O51" s="3">
        <v>1</v>
      </c>
    </row>
    <row r="52" spans="1:40" x14ac:dyDescent="0.2">
      <c r="A52" s="5">
        <v>3</v>
      </c>
      <c r="B52" s="5" t="s">
        <v>263</v>
      </c>
      <c r="C52" s="5">
        <v>1</v>
      </c>
      <c r="D52" s="5">
        <v>9.11</v>
      </c>
      <c r="E52" s="5">
        <v>13.26</v>
      </c>
      <c r="F52" s="5">
        <v>33.39</v>
      </c>
      <c r="G52" s="5">
        <v>33.39</v>
      </c>
      <c r="H52" s="5">
        <v>6.13</v>
      </c>
      <c r="I52" s="5">
        <v>1</v>
      </c>
      <c r="J52" s="5">
        <v>2</v>
      </c>
      <c r="K52" s="5">
        <v>33.39</v>
      </c>
      <c r="L52" s="5">
        <v>1</v>
      </c>
      <c r="M52" s="5">
        <v>1</v>
      </c>
      <c r="N52" s="5">
        <v>9.11</v>
      </c>
      <c r="O52" s="5">
        <v>6.13</v>
      </c>
      <c r="P52" s="5">
        <v>1</v>
      </c>
      <c r="Q52" s="5">
        <v>33.39</v>
      </c>
      <c r="R52" s="5">
        <v>1</v>
      </c>
      <c r="S52" s="5" t="s">
        <v>6</v>
      </c>
      <c r="T52" s="5" t="s">
        <v>6</v>
      </c>
      <c r="U52" s="5" t="s">
        <v>6</v>
      </c>
      <c r="V52" s="5" t="s">
        <v>6</v>
      </c>
      <c r="W52" s="5" t="s">
        <v>6</v>
      </c>
      <c r="X52" s="5" t="s">
        <v>6</v>
      </c>
      <c r="Y52" s="5" t="s">
        <v>6</v>
      </c>
      <c r="Z52" s="5" t="s">
        <v>6</v>
      </c>
      <c r="AA52" s="5" t="s">
        <v>6</v>
      </c>
      <c r="AB52" s="5" t="s">
        <v>6</v>
      </c>
      <c r="AC52" s="5" t="s">
        <v>6</v>
      </c>
      <c r="AD52" s="5" t="s">
        <v>6</v>
      </c>
      <c r="AE52" s="5" t="s">
        <v>6</v>
      </c>
      <c r="AF52" s="5" t="s">
        <v>6</v>
      </c>
      <c r="AG52" s="5" t="s">
        <v>6</v>
      </c>
      <c r="AH52" s="5" t="s">
        <v>6</v>
      </c>
      <c r="AI52" s="5"/>
      <c r="AJ52" s="5"/>
      <c r="AK52" s="5"/>
      <c r="AL52" s="5"/>
      <c r="AM52" s="5"/>
      <c r="AN52" s="5">
        <v>74674257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0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ROW(Source!A28)</f>
        <v>28</v>
      </c>
      <c r="B1">
        <v>74674256</v>
      </c>
      <c r="C1">
        <v>74712415</v>
      </c>
      <c r="D1">
        <v>49510757</v>
      </c>
      <c r="E1">
        <v>70</v>
      </c>
      <c r="F1">
        <v>1</v>
      </c>
      <c r="G1">
        <v>1</v>
      </c>
      <c r="H1">
        <v>1</v>
      </c>
      <c r="I1" t="s">
        <v>265</v>
      </c>
      <c r="J1" t="s">
        <v>6</v>
      </c>
      <c r="K1" t="s">
        <v>266</v>
      </c>
      <c r="L1">
        <v>1191</v>
      </c>
      <c r="N1">
        <v>1013</v>
      </c>
      <c r="O1" t="s">
        <v>267</v>
      </c>
      <c r="P1" t="s">
        <v>267</v>
      </c>
      <c r="Q1">
        <v>1</v>
      </c>
      <c r="W1">
        <v>0</v>
      </c>
      <c r="X1">
        <v>-1111239348</v>
      </c>
      <c r="Y1">
        <f>(AT1*ROUND(1.05,7))</f>
        <v>3.8325</v>
      </c>
      <c r="AA1">
        <v>0</v>
      </c>
      <c r="AB1">
        <v>0</v>
      </c>
      <c r="AC1">
        <v>0</v>
      </c>
      <c r="AD1">
        <v>321.20999999999998</v>
      </c>
      <c r="AE1">
        <v>0</v>
      </c>
      <c r="AF1">
        <v>0</v>
      </c>
      <c r="AG1">
        <v>0</v>
      </c>
      <c r="AH1">
        <v>9.6199999999999992</v>
      </c>
      <c r="AI1">
        <v>1</v>
      </c>
      <c r="AJ1">
        <v>1</v>
      </c>
      <c r="AK1">
        <v>1</v>
      </c>
      <c r="AL1">
        <v>33.39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3.65</v>
      </c>
      <c r="AU1" t="s">
        <v>26</v>
      </c>
      <c r="AV1">
        <v>1</v>
      </c>
      <c r="AW1">
        <v>2</v>
      </c>
      <c r="AX1">
        <v>74712416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ROUND(AT1*Source!I28*AH1*AL1,2)</f>
        <v>41034.81</v>
      </c>
      <c r="CV1">
        <f>ROUND(Y1*Source!I28,7)</f>
        <v>134.13749999999999</v>
      </c>
      <c r="CW1">
        <v>0</v>
      </c>
      <c r="CX1">
        <f>ROUND(Y1*Source!I28,7)</f>
        <v>134.13749999999999</v>
      </c>
      <c r="CY1">
        <f>AD1</f>
        <v>321.20999999999998</v>
      </c>
      <c r="CZ1">
        <f>AH1</f>
        <v>9.6199999999999992</v>
      </c>
      <c r="DA1">
        <f>AL1</f>
        <v>33.39</v>
      </c>
      <c r="DB1">
        <f>ROUND((ROUND(AT1*CZ1,2)*ROUND(1.05,7)),2)</f>
        <v>36.869999999999997</v>
      </c>
      <c r="DC1">
        <f>ROUND((ROUND(AT1*AG1,2)*ROUND(1.05,7)),2)</f>
        <v>0</v>
      </c>
      <c r="DD1" t="s">
        <v>6</v>
      </c>
      <c r="DE1" t="s">
        <v>6</v>
      </c>
      <c r="DF1">
        <f>ROUND(ROUND(AE1,2)*CX1,2)</f>
        <v>0</v>
      </c>
      <c r="DG1">
        <f>ROUND(ROUND(AF1,2)*CX1,2)</f>
        <v>0</v>
      </c>
      <c r="DH1">
        <f>Source!I28*SmtRes!Y1</f>
        <v>134.13749999999999</v>
      </c>
      <c r="DI1">
        <f>AD1</f>
        <v>321.20999999999998</v>
      </c>
      <c r="DJ1">
        <f>EtalonRes!AB1</f>
        <v>9.6199999999999992</v>
      </c>
      <c r="DK1">
        <f>Source!BA28</f>
        <v>33.39</v>
      </c>
      <c r="DL1" t="s">
        <v>6</v>
      </c>
      <c r="DM1">
        <v>0</v>
      </c>
      <c r="DN1" t="s">
        <v>6</v>
      </c>
      <c r="DO1">
        <v>0</v>
      </c>
      <c r="GQ1">
        <v>-1</v>
      </c>
      <c r="GR1">
        <v>-1</v>
      </c>
    </row>
    <row r="2" spans="1:200" x14ac:dyDescent="0.2">
      <c r="A2">
        <f>ROW(Source!A28)</f>
        <v>28</v>
      </c>
      <c r="B2">
        <v>74674256</v>
      </c>
      <c r="C2">
        <v>74712415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268</v>
      </c>
      <c r="J2" t="s">
        <v>6</v>
      </c>
      <c r="K2" t="s">
        <v>269</v>
      </c>
      <c r="L2">
        <v>1191</v>
      </c>
      <c r="N2">
        <v>1013</v>
      </c>
      <c r="O2" t="s">
        <v>267</v>
      </c>
      <c r="P2" t="s">
        <v>267</v>
      </c>
      <c r="Q2">
        <v>1</v>
      </c>
      <c r="W2">
        <v>0</v>
      </c>
      <c r="X2">
        <v>-1417349443</v>
      </c>
      <c r="Y2">
        <f>(AT2*ROUND(1.05,7))</f>
        <v>5.2500000000000005E-2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33.39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0.05</v>
      </c>
      <c r="AU2" t="s">
        <v>26</v>
      </c>
      <c r="AV2">
        <v>2</v>
      </c>
      <c r="AW2">
        <v>2</v>
      </c>
      <c r="AX2">
        <v>74712417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1.8374999999999999</v>
      </c>
      <c r="CY2">
        <f>AD2</f>
        <v>0</v>
      </c>
      <c r="CZ2">
        <f>AH2</f>
        <v>0</v>
      </c>
      <c r="DA2">
        <f>AL2</f>
        <v>1</v>
      </c>
      <c r="DB2">
        <f>ROUND((ROUND(AT2*CZ2,2)*ROUND(1.05,7)),2)</f>
        <v>0</v>
      </c>
      <c r="DC2">
        <f>ROUND((ROUND(AT2*AG2,2)*ROUND(1.05,7)),2)</f>
        <v>0</v>
      </c>
      <c r="DD2" t="s">
        <v>6</v>
      </c>
      <c r="DE2" t="s">
        <v>6</v>
      </c>
      <c r="DF2">
        <f>ROUND(ROUND(AE2,2)*CX2,2)</f>
        <v>0</v>
      </c>
      <c r="DG2">
        <f>ROUND(ROUND(AF2,2)*CX2,2)</f>
        <v>0</v>
      </c>
      <c r="DH2">
        <f>Source!I28*SmtRes!Y2</f>
        <v>1.8375000000000001</v>
      </c>
      <c r="DI2">
        <f>AD2</f>
        <v>0</v>
      </c>
      <c r="DJ2">
        <f>EtalonRes!AB2</f>
        <v>0</v>
      </c>
      <c r="DK2">
        <f>Source!BA28</f>
        <v>33.39</v>
      </c>
      <c r="DL2" t="s">
        <v>6</v>
      </c>
      <c r="DM2">
        <v>0</v>
      </c>
      <c r="DN2" t="s">
        <v>6</v>
      </c>
      <c r="DO2">
        <v>0</v>
      </c>
      <c r="GQ2">
        <v>-1</v>
      </c>
      <c r="GR2">
        <v>-1</v>
      </c>
    </row>
    <row r="3" spans="1:200" x14ac:dyDescent="0.2">
      <c r="A3">
        <f>ROW(Source!A28)</f>
        <v>28</v>
      </c>
      <c r="B3">
        <v>74674256</v>
      </c>
      <c r="C3">
        <v>74712415</v>
      </c>
      <c r="D3">
        <v>49672573</v>
      </c>
      <c r="E3">
        <v>1</v>
      </c>
      <c r="F3">
        <v>1</v>
      </c>
      <c r="G3">
        <v>1</v>
      </c>
      <c r="H3">
        <v>2</v>
      </c>
      <c r="I3" t="s">
        <v>270</v>
      </c>
      <c r="J3" t="s">
        <v>271</v>
      </c>
      <c r="K3" t="s">
        <v>272</v>
      </c>
      <c r="L3">
        <v>1367</v>
      </c>
      <c r="N3">
        <v>1011</v>
      </c>
      <c r="O3" t="s">
        <v>273</v>
      </c>
      <c r="P3" t="s">
        <v>273</v>
      </c>
      <c r="Q3">
        <v>1</v>
      </c>
      <c r="W3">
        <v>0</v>
      </c>
      <c r="X3">
        <v>-430484415</v>
      </c>
      <c r="Y3">
        <f>(AT3*ROUND(1.05,7))</f>
        <v>1.0500000000000001E-2</v>
      </c>
      <c r="AA3">
        <v>0</v>
      </c>
      <c r="AB3">
        <v>1530.2</v>
      </c>
      <c r="AC3">
        <v>450.77</v>
      </c>
      <c r="AD3">
        <v>0</v>
      </c>
      <c r="AE3">
        <v>0</v>
      </c>
      <c r="AF3">
        <v>115.4</v>
      </c>
      <c r="AG3">
        <v>13.5</v>
      </c>
      <c r="AH3">
        <v>0</v>
      </c>
      <c r="AI3">
        <v>1</v>
      </c>
      <c r="AJ3">
        <v>13.26</v>
      </c>
      <c r="AK3">
        <v>33.39</v>
      </c>
      <c r="AL3">
        <v>1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0.01</v>
      </c>
      <c r="AU3" t="s">
        <v>83</v>
      </c>
      <c r="AV3">
        <v>0</v>
      </c>
      <c r="AW3">
        <v>2</v>
      </c>
      <c r="AX3">
        <v>74712418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ROUND(Y3*Source!I28*DO3,7)</f>
        <v>0</v>
      </c>
      <c r="CX3">
        <f>ROUND(Y3*Source!I28,7)</f>
        <v>0.36749999999999999</v>
      </c>
      <c r="CY3">
        <f>AB3</f>
        <v>1530.2</v>
      </c>
      <c r="CZ3">
        <f>AF3</f>
        <v>115.4</v>
      </c>
      <c r="DA3">
        <f>AJ3</f>
        <v>13.26</v>
      </c>
      <c r="DB3">
        <f>ROUND((ROUND(AT3*CZ3,2)*ROUND(1.05,7)),2)</f>
        <v>1.21</v>
      </c>
      <c r="DC3">
        <f>ROUND((ROUND(AT3*AG3,2)*ROUND(1.05,7)),2)</f>
        <v>0.15</v>
      </c>
      <c r="DD3" t="s">
        <v>6</v>
      </c>
      <c r="DE3" t="s">
        <v>6</v>
      </c>
      <c r="DF3">
        <f>ROUND(ROUND(AE3,2)*CX3,2)</f>
        <v>0</v>
      </c>
      <c r="DG3">
        <f>ROUND(ROUND(AF3*AJ3,2)*CX3,2)</f>
        <v>562.35</v>
      </c>
      <c r="DH3">
        <f>Source!I28*SmtRes!Y3</f>
        <v>0.36750000000000005</v>
      </c>
      <c r="DI3">
        <f>AB3</f>
        <v>1530.2</v>
      </c>
      <c r="DJ3">
        <f>EtalonRes!Z3</f>
        <v>115.4</v>
      </c>
      <c r="DK3">
        <f>Source!BB28</f>
        <v>13.26</v>
      </c>
      <c r="DL3" t="s">
        <v>6</v>
      </c>
      <c r="DM3">
        <v>0</v>
      </c>
      <c r="DN3" t="s">
        <v>6</v>
      </c>
      <c r="DO3">
        <v>0</v>
      </c>
      <c r="GQ3">
        <v>-1</v>
      </c>
      <c r="GR3">
        <v>-1</v>
      </c>
    </row>
    <row r="4" spans="1:200" x14ac:dyDescent="0.2">
      <c r="A4">
        <f>ROW(Source!A28)</f>
        <v>28</v>
      </c>
      <c r="B4">
        <v>74674256</v>
      </c>
      <c r="C4">
        <v>74712415</v>
      </c>
      <c r="D4">
        <v>49672695</v>
      </c>
      <c r="E4">
        <v>1</v>
      </c>
      <c r="F4">
        <v>1</v>
      </c>
      <c r="G4">
        <v>1</v>
      </c>
      <c r="H4">
        <v>2</v>
      </c>
      <c r="I4" t="s">
        <v>274</v>
      </c>
      <c r="J4" t="s">
        <v>275</v>
      </c>
      <c r="K4" t="s">
        <v>276</v>
      </c>
      <c r="L4">
        <v>1367</v>
      </c>
      <c r="N4">
        <v>1011</v>
      </c>
      <c r="O4" t="s">
        <v>273</v>
      </c>
      <c r="P4" t="s">
        <v>273</v>
      </c>
      <c r="Q4">
        <v>1</v>
      </c>
      <c r="W4">
        <v>0</v>
      </c>
      <c r="X4">
        <v>1063590936</v>
      </c>
      <c r="Y4">
        <f>(AT4*ROUND(1.05,7))</f>
        <v>0.95550000000000013</v>
      </c>
      <c r="AA4">
        <v>0</v>
      </c>
      <c r="AB4">
        <v>41.37</v>
      </c>
      <c r="AC4">
        <v>0</v>
      </c>
      <c r="AD4">
        <v>0</v>
      </c>
      <c r="AE4">
        <v>0</v>
      </c>
      <c r="AF4">
        <v>3.12</v>
      </c>
      <c r="AG4">
        <v>0</v>
      </c>
      <c r="AH4">
        <v>0</v>
      </c>
      <c r="AI4">
        <v>1</v>
      </c>
      <c r="AJ4">
        <v>13.26</v>
      </c>
      <c r="AK4">
        <v>33.39</v>
      </c>
      <c r="AL4">
        <v>1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0.91</v>
      </c>
      <c r="AU4" t="s">
        <v>83</v>
      </c>
      <c r="AV4">
        <v>0</v>
      </c>
      <c r="AW4">
        <v>2</v>
      </c>
      <c r="AX4">
        <v>74712419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ROUND(Y4*Source!I28*DO4,7)</f>
        <v>0</v>
      </c>
      <c r="CX4">
        <f>ROUND(Y4*Source!I28,7)</f>
        <v>33.442500000000003</v>
      </c>
      <c r="CY4">
        <f>AB4</f>
        <v>41.37</v>
      </c>
      <c r="CZ4">
        <f>AF4</f>
        <v>3.12</v>
      </c>
      <c r="DA4">
        <f>AJ4</f>
        <v>13.26</v>
      </c>
      <c r="DB4">
        <f>ROUND((ROUND(AT4*CZ4,2)*ROUND(1.05,7)),2)</f>
        <v>2.98</v>
      </c>
      <c r="DC4">
        <f>ROUND((ROUND(AT4*AG4,2)*ROUND(1.05,7)),2)</f>
        <v>0</v>
      </c>
      <c r="DD4" t="s">
        <v>6</v>
      </c>
      <c r="DE4" t="s">
        <v>6</v>
      </c>
      <c r="DF4">
        <f>ROUND(ROUND(AE4,2)*CX4,2)</f>
        <v>0</v>
      </c>
      <c r="DG4">
        <f>ROUND(ROUND(AF4*AJ4,2)*CX4,2)</f>
        <v>1383.52</v>
      </c>
      <c r="DH4">
        <f>Source!I28*SmtRes!Y4</f>
        <v>33.442500000000003</v>
      </c>
      <c r="DI4">
        <f>AB4</f>
        <v>41.37</v>
      </c>
      <c r="DJ4">
        <f>EtalonRes!Z4</f>
        <v>3.12</v>
      </c>
      <c r="DK4">
        <f>Source!BB28</f>
        <v>13.26</v>
      </c>
      <c r="DL4" t="s">
        <v>6</v>
      </c>
      <c r="DM4">
        <v>0</v>
      </c>
      <c r="DN4" t="s">
        <v>6</v>
      </c>
      <c r="DO4">
        <v>0</v>
      </c>
      <c r="GQ4">
        <v>-1</v>
      </c>
      <c r="GR4">
        <v>-1</v>
      </c>
    </row>
    <row r="5" spans="1:200" x14ac:dyDescent="0.2">
      <c r="A5">
        <f>ROW(Source!A28)</f>
        <v>28</v>
      </c>
      <c r="B5">
        <v>74674256</v>
      </c>
      <c r="C5">
        <v>74712415</v>
      </c>
      <c r="D5">
        <v>49673503</v>
      </c>
      <c r="E5">
        <v>1</v>
      </c>
      <c r="F5">
        <v>1</v>
      </c>
      <c r="G5">
        <v>1</v>
      </c>
      <c r="H5">
        <v>2</v>
      </c>
      <c r="I5" t="s">
        <v>277</v>
      </c>
      <c r="J5" t="s">
        <v>278</v>
      </c>
      <c r="K5" t="s">
        <v>279</v>
      </c>
      <c r="L5">
        <v>1367</v>
      </c>
      <c r="N5">
        <v>1011</v>
      </c>
      <c r="O5" t="s">
        <v>273</v>
      </c>
      <c r="P5" t="s">
        <v>273</v>
      </c>
      <c r="Q5">
        <v>1</v>
      </c>
      <c r="W5">
        <v>0</v>
      </c>
      <c r="X5">
        <v>509054691</v>
      </c>
      <c r="Y5">
        <f>(AT5*ROUND(1.05,7))</f>
        <v>4.2000000000000003E-2</v>
      </c>
      <c r="AA5">
        <v>0</v>
      </c>
      <c r="AB5">
        <v>871.31</v>
      </c>
      <c r="AC5">
        <v>387.32</v>
      </c>
      <c r="AD5">
        <v>0</v>
      </c>
      <c r="AE5">
        <v>0</v>
      </c>
      <c r="AF5">
        <v>65.709999999999994</v>
      </c>
      <c r="AG5">
        <v>11.6</v>
      </c>
      <c r="AH5">
        <v>0</v>
      </c>
      <c r="AI5">
        <v>1</v>
      </c>
      <c r="AJ5">
        <v>13.26</v>
      </c>
      <c r="AK5">
        <v>33.39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0.04</v>
      </c>
      <c r="AU5" t="s">
        <v>83</v>
      </c>
      <c r="AV5">
        <v>0</v>
      </c>
      <c r="AW5">
        <v>2</v>
      </c>
      <c r="AX5">
        <v>74712420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f>ROUND(Y5*Source!I28*DO5,7)</f>
        <v>0</v>
      </c>
      <c r="CX5">
        <f>ROUND(Y5*Source!I28,7)</f>
        <v>1.47</v>
      </c>
      <c r="CY5">
        <f>AB5</f>
        <v>871.31</v>
      </c>
      <c r="CZ5">
        <f>AF5</f>
        <v>65.709999999999994</v>
      </c>
      <c r="DA5">
        <f>AJ5</f>
        <v>13.26</v>
      </c>
      <c r="DB5">
        <f>ROUND((ROUND(AT5*CZ5,2)*ROUND(1.05,7)),2)</f>
        <v>2.76</v>
      </c>
      <c r="DC5">
        <f>ROUND((ROUND(AT5*AG5,2)*ROUND(1.05,7)),2)</f>
        <v>0.48</v>
      </c>
      <c r="DD5" t="s">
        <v>6</v>
      </c>
      <c r="DE5" t="s">
        <v>6</v>
      </c>
      <c r="DF5">
        <f>ROUND(ROUND(AE5,2)*CX5,2)</f>
        <v>0</v>
      </c>
      <c r="DG5">
        <f>ROUND(ROUND(AF5*AJ5,2)*CX5,2)</f>
        <v>1280.83</v>
      </c>
      <c r="DH5">
        <f>Source!I28*SmtRes!Y5</f>
        <v>1.4700000000000002</v>
      </c>
      <c r="DI5">
        <f>AB5</f>
        <v>871.31</v>
      </c>
      <c r="DJ5">
        <f>EtalonRes!Z5</f>
        <v>65.709999999999994</v>
      </c>
      <c r="DK5">
        <f>Source!BB28</f>
        <v>13.26</v>
      </c>
      <c r="DL5" t="s">
        <v>6</v>
      </c>
      <c r="DM5">
        <v>0</v>
      </c>
      <c r="DN5" t="s">
        <v>6</v>
      </c>
      <c r="DO5">
        <v>0</v>
      </c>
      <c r="GQ5">
        <v>-1</v>
      </c>
      <c r="GR5">
        <v>-1</v>
      </c>
    </row>
    <row r="6" spans="1:200" x14ac:dyDescent="0.2">
      <c r="A6">
        <f>ROW(Source!A28)</f>
        <v>28</v>
      </c>
      <c r="B6">
        <v>74674256</v>
      </c>
      <c r="C6">
        <v>74712415</v>
      </c>
      <c r="D6">
        <v>49525488</v>
      </c>
      <c r="E6">
        <v>1</v>
      </c>
      <c r="F6">
        <v>1</v>
      </c>
      <c r="G6">
        <v>1</v>
      </c>
      <c r="H6">
        <v>3</v>
      </c>
      <c r="I6" t="s">
        <v>280</v>
      </c>
      <c r="J6" t="s">
        <v>281</v>
      </c>
      <c r="K6" t="s">
        <v>282</v>
      </c>
      <c r="L6">
        <v>1346</v>
      </c>
      <c r="N6">
        <v>1009</v>
      </c>
      <c r="O6" t="s">
        <v>283</v>
      </c>
      <c r="P6" t="s">
        <v>283</v>
      </c>
      <c r="Q6">
        <v>1</v>
      </c>
      <c r="W6">
        <v>0</v>
      </c>
      <c r="X6">
        <v>-1864341761</v>
      </c>
      <c r="Y6" s="174" t="e">
        <f>#REF!</f>
        <v>#REF!</v>
      </c>
      <c r="AA6">
        <v>82.35</v>
      </c>
      <c r="AB6">
        <v>0</v>
      </c>
      <c r="AC6">
        <v>0</v>
      </c>
      <c r="AD6">
        <v>0</v>
      </c>
      <c r="AE6">
        <v>9.0399999999999991</v>
      </c>
      <c r="AF6">
        <v>0</v>
      </c>
      <c r="AG6">
        <v>0</v>
      </c>
      <c r="AH6">
        <v>0</v>
      </c>
      <c r="AI6">
        <v>9.11</v>
      </c>
      <c r="AJ6">
        <v>1</v>
      </c>
      <c r="AK6">
        <v>1</v>
      </c>
      <c r="AL6">
        <v>1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0.02</v>
      </c>
      <c r="AU6" t="s">
        <v>6</v>
      </c>
      <c r="AV6">
        <v>0</v>
      </c>
      <c r="AW6">
        <v>2</v>
      </c>
      <c r="AX6">
        <v>74712421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 t="e">
        <f>ROUND(Y6*Source!I28,7)</f>
        <v>#REF!</v>
      </c>
      <c r="CY6">
        <f>AA6</f>
        <v>82.35</v>
      </c>
      <c r="CZ6">
        <f>AE6</f>
        <v>9.0399999999999991</v>
      </c>
      <c r="DA6">
        <f>AI6</f>
        <v>9.11</v>
      </c>
      <c r="DB6">
        <f>ROUND(ROUND(AT6*CZ6,2),2)</f>
        <v>0.18</v>
      </c>
      <c r="DC6">
        <f>ROUND(ROUND(AT6*AG6,2),2)</f>
        <v>0</v>
      </c>
      <c r="DD6" t="s">
        <v>6</v>
      </c>
      <c r="DE6" t="s">
        <v>6</v>
      </c>
      <c r="DF6" t="e">
        <f>ROUND(ROUND(AE6*AI6,2)*CX6,2)</f>
        <v>#REF!</v>
      </c>
      <c r="DG6" t="e">
        <f>ROUND(ROUND(AF6,2)*CX6,2)</f>
        <v>#REF!</v>
      </c>
      <c r="DH6" t="e">
        <f>Source!I28*SmtRes!Y6</f>
        <v>#REF!</v>
      </c>
      <c r="DI6">
        <f>AA6</f>
        <v>82.35</v>
      </c>
      <c r="DJ6">
        <f>EtalonRes!Y6</f>
        <v>9.0399999999999991</v>
      </c>
      <c r="DK6">
        <f>Source!BC28</f>
        <v>9.11</v>
      </c>
      <c r="DL6" t="s">
        <v>6</v>
      </c>
      <c r="DM6">
        <v>0</v>
      </c>
      <c r="DN6" t="s">
        <v>6</v>
      </c>
      <c r="DO6">
        <v>0</v>
      </c>
      <c r="GQ6">
        <v>-1</v>
      </c>
      <c r="GR6">
        <v>-1</v>
      </c>
    </row>
    <row r="7" spans="1:200" x14ac:dyDescent="0.2">
      <c r="A7">
        <f>ROW(Source!A28)</f>
        <v>28</v>
      </c>
      <c r="B7">
        <v>74674256</v>
      </c>
      <c r="C7">
        <v>74712415</v>
      </c>
      <c r="D7">
        <v>49526492</v>
      </c>
      <c r="E7">
        <v>1</v>
      </c>
      <c r="F7">
        <v>1</v>
      </c>
      <c r="G7">
        <v>1</v>
      </c>
      <c r="H7">
        <v>3</v>
      </c>
      <c r="I7" t="s">
        <v>284</v>
      </c>
      <c r="J7" t="s">
        <v>285</v>
      </c>
      <c r="K7" t="s">
        <v>286</v>
      </c>
      <c r="L7">
        <v>1346</v>
      </c>
      <c r="N7">
        <v>1009</v>
      </c>
      <c r="O7" t="s">
        <v>283</v>
      </c>
      <c r="P7" t="s">
        <v>283</v>
      </c>
      <c r="Q7">
        <v>1</v>
      </c>
      <c r="W7">
        <v>0</v>
      </c>
      <c r="X7">
        <v>497341279</v>
      </c>
      <c r="Y7" s="174" t="e">
        <f>#REF!</f>
        <v>#REF!</v>
      </c>
      <c r="AA7">
        <v>210.35</v>
      </c>
      <c r="AB7">
        <v>0</v>
      </c>
      <c r="AC7">
        <v>0</v>
      </c>
      <c r="AD7">
        <v>0</v>
      </c>
      <c r="AE7">
        <v>23.09</v>
      </c>
      <c r="AF7">
        <v>0</v>
      </c>
      <c r="AG7">
        <v>0</v>
      </c>
      <c r="AH7">
        <v>0</v>
      </c>
      <c r="AI7">
        <v>9.11</v>
      </c>
      <c r="AJ7">
        <v>1</v>
      </c>
      <c r="AK7">
        <v>1</v>
      </c>
      <c r="AL7">
        <v>1</v>
      </c>
      <c r="AM7">
        <v>4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6</v>
      </c>
      <c r="AT7">
        <v>0.08</v>
      </c>
      <c r="AU7" t="s">
        <v>6</v>
      </c>
      <c r="AV7">
        <v>0</v>
      </c>
      <c r="AW7">
        <v>2</v>
      </c>
      <c r="AX7">
        <v>74712422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 t="e">
        <f>ROUND(Y7*Source!I28,7)</f>
        <v>#REF!</v>
      </c>
      <c r="CY7">
        <f>AA7</f>
        <v>210.35</v>
      </c>
      <c r="CZ7">
        <f>AE7</f>
        <v>23.09</v>
      </c>
      <c r="DA7">
        <f>AI7</f>
        <v>9.11</v>
      </c>
      <c r="DB7">
        <f>ROUND(ROUND(AT7*CZ7,2),2)</f>
        <v>1.85</v>
      </c>
      <c r="DC7">
        <f>ROUND(ROUND(AT7*AG7,2),2)</f>
        <v>0</v>
      </c>
      <c r="DD7" t="s">
        <v>6</v>
      </c>
      <c r="DE7" t="s">
        <v>6</v>
      </c>
      <c r="DF7" t="e">
        <f>ROUND(ROUND(AE7*AI7,2)*CX7,2)</f>
        <v>#REF!</v>
      </c>
      <c r="DG7" t="e">
        <f>ROUND(ROUND(AF7,2)*CX7,2)</f>
        <v>#REF!</v>
      </c>
      <c r="DH7" t="e">
        <f>Source!I28*SmtRes!Y7</f>
        <v>#REF!</v>
      </c>
      <c r="DI7">
        <f>AA7</f>
        <v>210.35</v>
      </c>
      <c r="DJ7">
        <f>EtalonRes!Y7</f>
        <v>23.09</v>
      </c>
      <c r="DK7">
        <f>Source!BC28</f>
        <v>9.11</v>
      </c>
      <c r="DL7" t="s">
        <v>6</v>
      </c>
      <c r="DM7">
        <v>0</v>
      </c>
      <c r="DN7" t="s">
        <v>6</v>
      </c>
      <c r="DO7">
        <v>0</v>
      </c>
      <c r="GQ7">
        <v>-1</v>
      </c>
      <c r="GR7">
        <v>-1</v>
      </c>
    </row>
    <row r="8" spans="1:200" x14ac:dyDescent="0.2">
      <c r="A8">
        <f>ROW(Source!A28)</f>
        <v>28</v>
      </c>
      <c r="B8">
        <v>74674256</v>
      </c>
      <c r="C8">
        <v>74712415</v>
      </c>
      <c r="D8">
        <v>49593399</v>
      </c>
      <c r="E8">
        <v>1</v>
      </c>
      <c r="F8">
        <v>1</v>
      </c>
      <c r="G8">
        <v>1</v>
      </c>
      <c r="H8">
        <v>3</v>
      </c>
      <c r="I8" t="s">
        <v>35</v>
      </c>
      <c r="J8" t="s">
        <v>38</v>
      </c>
      <c r="K8" t="s">
        <v>36</v>
      </c>
      <c r="L8">
        <v>1377</v>
      </c>
      <c r="N8">
        <v>1013</v>
      </c>
      <c r="O8" t="s">
        <v>37</v>
      </c>
      <c r="P8" t="s">
        <v>37</v>
      </c>
      <c r="Q8">
        <v>1</v>
      </c>
      <c r="W8">
        <v>0</v>
      </c>
      <c r="X8">
        <v>-1301764547</v>
      </c>
      <c r="Y8">
        <f>AT8</f>
        <v>1</v>
      </c>
      <c r="AA8">
        <v>3333.33</v>
      </c>
      <c r="AB8">
        <v>0</v>
      </c>
      <c r="AC8">
        <v>0</v>
      </c>
      <c r="AD8">
        <v>0</v>
      </c>
      <c r="AE8">
        <v>3477.8999999999996</v>
      </c>
      <c r="AF8">
        <v>0</v>
      </c>
      <c r="AG8">
        <v>0</v>
      </c>
      <c r="AH8">
        <v>0</v>
      </c>
      <c r="AI8">
        <v>6.13</v>
      </c>
      <c r="AJ8">
        <v>1</v>
      </c>
      <c r="AK8">
        <v>1</v>
      </c>
      <c r="AL8">
        <v>1</v>
      </c>
      <c r="AM8">
        <v>0</v>
      </c>
      <c r="AN8">
        <v>0</v>
      </c>
      <c r="AO8">
        <v>0</v>
      </c>
      <c r="AP8">
        <v>1</v>
      </c>
      <c r="AQ8">
        <v>0</v>
      </c>
      <c r="AR8">
        <v>0</v>
      </c>
      <c r="AS8" t="s">
        <v>6</v>
      </c>
      <c r="AT8">
        <v>1</v>
      </c>
      <c r="AU8" t="s">
        <v>6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6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ROUND(Y8*Source!I28,7)</f>
        <v>35</v>
      </c>
      <c r="CY8">
        <f>AA8</f>
        <v>3333.33</v>
      </c>
      <c r="CZ8">
        <f>AE8</f>
        <v>3477.8999999999996</v>
      </c>
      <c r="DA8">
        <f>AI8</f>
        <v>6.13</v>
      </c>
      <c r="DB8">
        <f>ROUND(ROUND(AT8*CZ8,2),2)</f>
        <v>3477.9</v>
      </c>
      <c r="DC8">
        <f>ROUND(ROUND(AT8*AG8,2),2)</f>
        <v>0</v>
      </c>
      <c r="DD8" t="s">
        <v>6</v>
      </c>
      <c r="DE8" t="s">
        <v>6</v>
      </c>
      <c r="DF8">
        <f>ROUND(ROUND(AE8*AI8,2)*CX8,2)</f>
        <v>746183.55</v>
      </c>
      <c r="DG8">
        <f>ROUND(ROUND(AF8,2)*CX8,2)</f>
        <v>0</v>
      </c>
      <c r="DH8">
        <f>Source!I28*SmtRes!Y8</f>
        <v>35</v>
      </c>
      <c r="DI8">
        <f>AA8</f>
        <v>3333.33</v>
      </c>
      <c r="DJ8">
        <f>DF8</f>
        <v>746183.55</v>
      </c>
      <c r="DK8">
        <f>Source!BC28</f>
        <v>9.11</v>
      </c>
      <c r="DL8" t="s">
        <v>6</v>
      </c>
      <c r="DM8">
        <v>0</v>
      </c>
      <c r="DN8" t="s">
        <v>6</v>
      </c>
      <c r="DO8">
        <v>0</v>
      </c>
      <c r="GP8">
        <v>1</v>
      </c>
      <c r="GQ8">
        <v>-1</v>
      </c>
      <c r="GR8">
        <v>-1</v>
      </c>
    </row>
    <row r="9" spans="1:200" x14ac:dyDescent="0.2">
      <c r="A9">
        <f>ROW(Source!A30)</f>
        <v>30</v>
      </c>
      <c r="B9">
        <v>74674256</v>
      </c>
      <c r="C9">
        <v>74712530</v>
      </c>
      <c r="D9">
        <v>31715651</v>
      </c>
      <c r="E9">
        <v>70</v>
      </c>
      <c r="F9">
        <v>1</v>
      </c>
      <c r="G9">
        <v>1</v>
      </c>
      <c r="H9">
        <v>1</v>
      </c>
      <c r="I9" t="s">
        <v>265</v>
      </c>
      <c r="J9" t="s">
        <v>6</v>
      </c>
      <c r="K9" t="s">
        <v>266</v>
      </c>
      <c r="L9">
        <v>1191</v>
      </c>
      <c r="N9">
        <v>1013</v>
      </c>
      <c r="O9" t="s">
        <v>267</v>
      </c>
      <c r="P9" t="s">
        <v>267</v>
      </c>
      <c r="Q9">
        <v>1</v>
      </c>
      <c r="W9">
        <v>0</v>
      </c>
      <c r="X9">
        <v>-1111239348</v>
      </c>
      <c r="Y9">
        <f>(AT9*ROUND(1.05,7))</f>
        <v>3.8325</v>
      </c>
      <c r="AA9">
        <v>0</v>
      </c>
      <c r="AB9">
        <v>0</v>
      </c>
      <c r="AC9">
        <v>0</v>
      </c>
      <c r="AD9">
        <v>321.20999999999998</v>
      </c>
      <c r="AE9">
        <v>0</v>
      </c>
      <c r="AF9">
        <v>0</v>
      </c>
      <c r="AG9">
        <v>0</v>
      </c>
      <c r="AH9">
        <v>9.6199999999999992</v>
      </c>
      <c r="AI9">
        <v>1</v>
      </c>
      <c r="AJ9">
        <v>1</v>
      </c>
      <c r="AK9">
        <v>1</v>
      </c>
      <c r="AL9">
        <v>33.39</v>
      </c>
      <c r="AM9">
        <v>4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6</v>
      </c>
      <c r="AT9">
        <v>3.65</v>
      </c>
      <c r="AU9" t="s">
        <v>26</v>
      </c>
      <c r="AV9">
        <v>1</v>
      </c>
      <c r="AW9">
        <v>2</v>
      </c>
      <c r="AX9">
        <v>74712539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ROUND(AT9*Source!I30*AH9*AL9,2)</f>
        <v>29310.58</v>
      </c>
      <c r="CV9">
        <f>ROUND(Y9*Source!I30,7)</f>
        <v>95.8125</v>
      </c>
      <c r="CW9">
        <v>0</v>
      </c>
      <c r="CX9">
        <f>ROUND(Y9*Source!I30,7)</f>
        <v>95.8125</v>
      </c>
      <c r="CY9">
        <f>AD9</f>
        <v>321.20999999999998</v>
      </c>
      <c r="CZ9">
        <f>AH9</f>
        <v>9.6199999999999992</v>
      </c>
      <c r="DA9">
        <f>AL9</f>
        <v>33.39</v>
      </c>
      <c r="DB9">
        <f>ROUND((ROUND(AT9*CZ9,2)*ROUND(1.05,7)),2)</f>
        <v>36.869999999999997</v>
      </c>
      <c r="DC9">
        <f>ROUND((ROUND(AT9*AG9,2)*ROUND(1.05,7)),2)</f>
        <v>0</v>
      </c>
      <c r="DD9" t="s">
        <v>6</v>
      </c>
      <c r="DE9" t="s">
        <v>6</v>
      </c>
      <c r="DF9">
        <f>ROUND(ROUND(AE9,2)*CX9,2)</f>
        <v>0</v>
      </c>
      <c r="DG9">
        <f>ROUND(ROUND(AF9,2)*CX9,2)</f>
        <v>0</v>
      </c>
      <c r="DH9">
        <f>Source!I30*SmtRes!Y9</f>
        <v>95.8125</v>
      </c>
      <c r="DI9">
        <f>AD9</f>
        <v>321.20999999999998</v>
      </c>
      <c r="DJ9">
        <f>EtalonRes!AB8</f>
        <v>9.6199999999999992</v>
      </c>
      <c r="DK9">
        <f>Source!BA30</f>
        <v>33.39</v>
      </c>
      <c r="DL9" t="s">
        <v>6</v>
      </c>
      <c r="DM9">
        <v>0</v>
      </c>
      <c r="DN9" t="s">
        <v>6</v>
      </c>
      <c r="DO9">
        <v>0</v>
      </c>
      <c r="GQ9">
        <v>-1</v>
      </c>
      <c r="GR9">
        <v>-1</v>
      </c>
    </row>
    <row r="10" spans="1:200" x14ac:dyDescent="0.2">
      <c r="A10">
        <f>ROW(Source!A30)</f>
        <v>30</v>
      </c>
      <c r="B10">
        <v>74674256</v>
      </c>
      <c r="C10">
        <v>74712530</v>
      </c>
      <c r="D10">
        <v>31709492</v>
      </c>
      <c r="E10">
        <v>70</v>
      </c>
      <c r="F10">
        <v>1</v>
      </c>
      <c r="G10">
        <v>1</v>
      </c>
      <c r="H10">
        <v>1</v>
      </c>
      <c r="I10" t="s">
        <v>268</v>
      </c>
      <c r="J10" t="s">
        <v>6</v>
      </c>
      <c r="K10" t="s">
        <v>269</v>
      </c>
      <c r="L10">
        <v>1191</v>
      </c>
      <c r="N10">
        <v>1013</v>
      </c>
      <c r="O10" t="s">
        <v>267</v>
      </c>
      <c r="P10" t="s">
        <v>267</v>
      </c>
      <c r="Q10">
        <v>1</v>
      </c>
      <c r="W10">
        <v>0</v>
      </c>
      <c r="X10">
        <v>-1417349443</v>
      </c>
      <c r="Y10">
        <f>(AT10*ROUND(1.05,7))</f>
        <v>5.2500000000000005E-2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33.39</v>
      </c>
      <c r="AL10">
        <v>1</v>
      </c>
      <c r="AM10">
        <v>4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6</v>
      </c>
      <c r="AT10">
        <v>0.05</v>
      </c>
      <c r="AU10" t="s">
        <v>26</v>
      </c>
      <c r="AV10">
        <v>2</v>
      </c>
      <c r="AW10">
        <v>2</v>
      </c>
      <c r="AX10">
        <v>74712540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ROUND(Y10*Source!I30,7)</f>
        <v>1.3125</v>
      </c>
      <c r="CY10">
        <f>AD10</f>
        <v>0</v>
      </c>
      <c r="CZ10">
        <f>AH10</f>
        <v>0</v>
      </c>
      <c r="DA10">
        <f>AL10</f>
        <v>1</v>
      </c>
      <c r="DB10">
        <f>ROUND((ROUND(AT10*CZ10,2)*ROUND(1.05,7)),2)</f>
        <v>0</v>
      </c>
      <c r="DC10">
        <f>ROUND((ROUND(AT10*AG10,2)*ROUND(1.05,7)),2)</f>
        <v>0</v>
      </c>
      <c r="DD10" t="s">
        <v>6</v>
      </c>
      <c r="DE10" t="s">
        <v>6</v>
      </c>
      <c r="DF10">
        <f>ROUND(ROUND(AE10,2)*CX10,2)</f>
        <v>0</v>
      </c>
      <c r="DG10">
        <f>ROUND(ROUND(AF10,2)*CX10,2)</f>
        <v>0</v>
      </c>
      <c r="DH10">
        <f>Source!I30*SmtRes!Y10</f>
        <v>1.3125000000000002</v>
      </c>
      <c r="DI10">
        <f>AD10</f>
        <v>0</v>
      </c>
      <c r="DJ10">
        <f>EtalonRes!AB9</f>
        <v>0</v>
      </c>
      <c r="DK10">
        <f>Source!BA30</f>
        <v>33.39</v>
      </c>
      <c r="DL10" t="s">
        <v>6</v>
      </c>
      <c r="DM10">
        <v>0</v>
      </c>
      <c r="DN10" t="s">
        <v>6</v>
      </c>
      <c r="DO10">
        <v>0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74674256</v>
      </c>
      <c r="C11">
        <v>74712530</v>
      </c>
      <c r="D11">
        <v>49672573</v>
      </c>
      <c r="E11">
        <v>1</v>
      </c>
      <c r="F11">
        <v>1</v>
      </c>
      <c r="G11">
        <v>1</v>
      </c>
      <c r="H11">
        <v>2</v>
      </c>
      <c r="I11" t="s">
        <v>270</v>
      </c>
      <c r="J11" t="s">
        <v>271</v>
      </c>
      <c r="K11" t="s">
        <v>272</v>
      </c>
      <c r="L11">
        <v>1367</v>
      </c>
      <c r="N11">
        <v>1011</v>
      </c>
      <c r="O11" t="s">
        <v>273</v>
      </c>
      <c r="P11" t="s">
        <v>273</v>
      </c>
      <c r="Q11">
        <v>1</v>
      </c>
      <c r="W11">
        <v>0</v>
      </c>
      <c r="X11">
        <v>-430484415</v>
      </c>
      <c r="Y11">
        <f>(AT11*ROUND(1.05,7))</f>
        <v>1.0500000000000001E-2</v>
      </c>
      <c r="AA11">
        <v>0</v>
      </c>
      <c r="AB11">
        <v>1530.2</v>
      </c>
      <c r="AC11">
        <v>450.77</v>
      </c>
      <c r="AD11">
        <v>0</v>
      </c>
      <c r="AE11">
        <v>0</v>
      </c>
      <c r="AF11">
        <v>115.4</v>
      </c>
      <c r="AG11">
        <v>13.5</v>
      </c>
      <c r="AH11">
        <v>0</v>
      </c>
      <c r="AI11">
        <v>1</v>
      </c>
      <c r="AJ11">
        <v>13.26</v>
      </c>
      <c r="AK11">
        <v>33.39</v>
      </c>
      <c r="AL11">
        <v>1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0.01</v>
      </c>
      <c r="AU11" t="s">
        <v>83</v>
      </c>
      <c r="AV11">
        <v>0</v>
      </c>
      <c r="AW11">
        <v>2</v>
      </c>
      <c r="AX11">
        <v>74712541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f>ROUND(Y11*Source!I30*DO11,7)</f>
        <v>0</v>
      </c>
      <c r="CX11">
        <f>ROUND(Y11*Source!I30,7)</f>
        <v>0.26250000000000001</v>
      </c>
      <c r="CY11">
        <f>AB11</f>
        <v>1530.2</v>
      </c>
      <c r="CZ11">
        <f>AF11</f>
        <v>115.4</v>
      </c>
      <c r="DA11">
        <f>AJ11</f>
        <v>13.26</v>
      </c>
      <c r="DB11">
        <f>ROUND((ROUND(AT11*CZ11,2)*ROUND(1.05,7)),2)</f>
        <v>1.21</v>
      </c>
      <c r="DC11">
        <f>ROUND((ROUND(AT11*AG11,2)*ROUND(1.05,7)),2)</f>
        <v>0.15</v>
      </c>
      <c r="DD11" t="s">
        <v>6</v>
      </c>
      <c r="DE11" t="s">
        <v>6</v>
      </c>
      <c r="DF11">
        <f>ROUND(ROUND(AE11,2)*CX11,2)</f>
        <v>0</v>
      </c>
      <c r="DG11">
        <f>ROUND(ROUND(AF11*AJ11,2)*CX11,2)</f>
        <v>401.68</v>
      </c>
      <c r="DH11">
        <f>Source!I30*SmtRes!Y11</f>
        <v>0.26250000000000001</v>
      </c>
      <c r="DI11">
        <f>AB11</f>
        <v>1530.2</v>
      </c>
      <c r="DJ11">
        <f>EtalonRes!Z10</f>
        <v>115.4</v>
      </c>
      <c r="DK11">
        <f>Source!BB30</f>
        <v>13.26</v>
      </c>
      <c r="DL11" t="s">
        <v>6</v>
      </c>
      <c r="DM11">
        <v>0</v>
      </c>
      <c r="DN11" t="s">
        <v>6</v>
      </c>
      <c r="DO11">
        <v>0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74674256</v>
      </c>
      <c r="C12">
        <v>74712530</v>
      </c>
      <c r="D12">
        <v>49672695</v>
      </c>
      <c r="E12">
        <v>1</v>
      </c>
      <c r="F12">
        <v>1</v>
      </c>
      <c r="G12">
        <v>1</v>
      </c>
      <c r="H12">
        <v>2</v>
      </c>
      <c r="I12" t="s">
        <v>274</v>
      </c>
      <c r="J12" t="s">
        <v>275</v>
      </c>
      <c r="K12" t="s">
        <v>276</v>
      </c>
      <c r="L12">
        <v>1367</v>
      </c>
      <c r="N12">
        <v>1011</v>
      </c>
      <c r="O12" t="s">
        <v>273</v>
      </c>
      <c r="P12" t="s">
        <v>273</v>
      </c>
      <c r="Q12">
        <v>1</v>
      </c>
      <c r="W12">
        <v>0</v>
      </c>
      <c r="X12">
        <v>1063590936</v>
      </c>
      <c r="Y12">
        <f>(AT12*ROUND(1.05,7))</f>
        <v>0.95550000000000013</v>
      </c>
      <c r="AA12">
        <v>0</v>
      </c>
      <c r="AB12">
        <v>41.37</v>
      </c>
      <c r="AC12">
        <v>0</v>
      </c>
      <c r="AD12">
        <v>0</v>
      </c>
      <c r="AE12">
        <v>0</v>
      </c>
      <c r="AF12">
        <v>3.12</v>
      </c>
      <c r="AG12">
        <v>0</v>
      </c>
      <c r="AH12">
        <v>0</v>
      </c>
      <c r="AI12">
        <v>1</v>
      </c>
      <c r="AJ12">
        <v>13.26</v>
      </c>
      <c r="AK12">
        <v>33.39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0.91</v>
      </c>
      <c r="AU12" t="s">
        <v>83</v>
      </c>
      <c r="AV12">
        <v>0</v>
      </c>
      <c r="AW12">
        <v>2</v>
      </c>
      <c r="AX12">
        <v>74712542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f>ROUND(Y12*Source!I30*DO12,7)</f>
        <v>0</v>
      </c>
      <c r="CX12">
        <f>ROUND(Y12*Source!I30,7)</f>
        <v>23.887499999999999</v>
      </c>
      <c r="CY12">
        <f>AB12</f>
        <v>41.37</v>
      </c>
      <c r="CZ12">
        <f>AF12</f>
        <v>3.12</v>
      </c>
      <c r="DA12">
        <f>AJ12</f>
        <v>13.26</v>
      </c>
      <c r="DB12">
        <f>ROUND((ROUND(AT12*CZ12,2)*ROUND(1.05,7)),2)</f>
        <v>2.98</v>
      </c>
      <c r="DC12">
        <f>ROUND((ROUND(AT12*AG12,2)*ROUND(1.05,7)),2)</f>
        <v>0</v>
      </c>
      <c r="DD12" t="s">
        <v>6</v>
      </c>
      <c r="DE12" t="s">
        <v>6</v>
      </c>
      <c r="DF12">
        <f>ROUND(ROUND(AE12,2)*CX12,2)</f>
        <v>0</v>
      </c>
      <c r="DG12">
        <f>ROUND(ROUND(AF12*AJ12,2)*CX12,2)</f>
        <v>988.23</v>
      </c>
      <c r="DH12">
        <f>Source!I30*SmtRes!Y12</f>
        <v>23.887500000000003</v>
      </c>
      <c r="DI12">
        <f>AB12</f>
        <v>41.37</v>
      </c>
      <c r="DJ12">
        <f>EtalonRes!Z11</f>
        <v>3.12</v>
      </c>
      <c r="DK12">
        <f>Source!BB30</f>
        <v>13.26</v>
      </c>
      <c r="DL12" t="s">
        <v>6</v>
      </c>
      <c r="DM12">
        <v>0</v>
      </c>
      <c r="DN12" t="s">
        <v>6</v>
      </c>
      <c r="DO12">
        <v>0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74674256</v>
      </c>
      <c r="C13">
        <v>74712530</v>
      </c>
      <c r="D13">
        <v>49673503</v>
      </c>
      <c r="E13">
        <v>1</v>
      </c>
      <c r="F13">
        <v>1</v>
      </c>
      <c r="G13">
        <v>1</v>
      </c>
      <c r="H13">
        <v>2</v>
      </c>
      <c r="I13" t="s">
        <v>277</v>
      </c>
      <c r="J13" t="s">
        <v>278</v>
      </c>
      <c r="K13" t="s">
        <v>279</v>
      </c>
      <c r="L13">
        <v>1367</v>
      </c>
      <c r="N13">
        <v>1011</v>
      </c>
      <c r="O13" t="s">
        <v>273</v>
      </c>
      <c r="P13" t="s">
        <v>273</v>
      </c>
      <c r="Q13">
        <v>1</v>
      </c>
      <c r="W13">
        <v>0</v>
      </c>
      <c r="X13">
        <v>509054691</v>
      </c>
      <c r="Y13">
        <f>(AT13*ROUND(1.05,7))</f>
        <v>4.2000000000000003E-2</v>
      </c>
      <c r="AA13">
        <v>0</v>
      </c>
      <c r="AB13">
        <v>871.31</v>
      </c>
      <c r="AC13">
        <v>387.32</v>
      </c>
      <c r="AD13">
        <v>0</v>
      </c>
      <c r="AE13">
        <v>0</v>
      </c>
      <c r="AF13">
        <v>65.709999999999994</v>
      </c>
      <c r="AG13">
        <v>11.6</v>
      </c>
      <c r="AH13">
        <v>0</v>
      </c>
      <c r="AI13">
        <v>1</v>
      </c>
      <c r="AJ13">
        <v>13.26</v>
      </c>
      <c r="AK13">
        <v>33.39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6</v>
      </c>
      <c r="AT13">
        <v>0.04</v>
      </c>
      <c r="AU13" t="s">
        <v>83</v>
      </c>
      <c r="AV13">
        <v>0</v>
      </c>
      <c r="AW13">
        <v>2</v>
      </c>
      <c r="AX13">
        <v>74712543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f>ROUND(Y13*Source!I30*DO13,7)</f>
        <v>0</v>
      </c>
      <c r="CX13">
        <f>ROUND(Y13*Source!I30,7)</f>
        <v>1.05</v>
      </c>
      <c r="CY13">
        <f>AB13</f>
        <v>871.31</v>
      </c>
      <c r="CZ13">
        <f>AF13</f>
        <v>65.709999999999994</v>
      </c>
      <c r="DA13">
        <f>AJ13</f>
        <v>13.26</v>
      </c>
      <c r="DB13">
        <f>ROUND((ROUND(AT13*CZ13,2)*ROUND(1.05,7)),2)</f>
        <v>2.76</v>
      </c>
      <c r="DC13">
        <f>ROUND((ROUND(AT13*AG13,2)*ROUND(1.05,7)),2)</f>
        <v>0.48</v>
      </c>
      <c r="DD13" t="s">
        <v>6</v>
      </c>
      <c r="DE13" t="s">
        <v>6</v>
      </c>
      <c r="DF13">
        <f>ROUND(ROUND(AE13,2)*CX13,2)</f>
        <v>0</v>
      </c>
      <c r="DG13">
        <f>ROUND(ROUND(AF13*AJ13,2)*CX13,2)</f>
        <v>914.88</v>
      </c>
      <c r="DH13">
        <f>Source!I30*SmtRes!Y13</f>
        <v>1.05</v>
      </c>
      <c r="DI13">
        <f>AB13</f>
        <v>871.31</v>
      </c>
      <c r="DJ13">
        <f>EtalonRes!Z12</f>
        <v>65.709999999999994</v>
      </c>
      <c r="DK13">
        <f>Source!BB30</f>
        <v>13.26</v>
      </c>
      <c r="DL13" t="s">
        <v>6</v>
      </c>
      <c r="DM13">
        <v>0</v>
      </c>
      <c r="DN13" t="s">
        <v>6</v>
      </c>
      <c r="DO13">
        <v>0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74674256</v>
      </c>
      <c r="C14">
        <v>74712530</v>
      </c>
      <c r="D14">
        <v>49525488</v>
      </c>
      <c r="E14">
        <v>1</v>
      </c>
      <c r="F14">
        <v>1</v>
      </c>
      <c r="G14">
        <v>1</v>
      </c>
      <c r="H14">
        <v>3</v>
      </c>
      <c r="I14" t="s">
        <v>280</v>
      </c>
      <c r="J14" t="s">
        <v>281</v>
      </c>
      <c r="K14" t="s">
        <v>282</v>
      </c>
      <c r="L14">
        <v>1346</v>
      </c>
      <c r="N14">
        <v>1009</v>
      </c>
      <c r="O14" t="s">
        <v>283</v>
      </c>
      <c r="P14" t="s">
        <v>283</v>
      </c>
      <c r="Q14">
        <v>1</v>
      </c>
      <c r="W14">
        <v>0</v>
      </c>
      <c r="X14">
        <v>-1864341761</v>
      </c>
      <c r="Y14" s="174" t="e">
        <f>#REF!</f>
        <v>#REF!</v>
      </c>
      <c r="AA14">
        <v>82.35</v>
      </c>
      <c r="AB14">
        <v>0</v>
      </c>
      <c r="AC14">
        <v>0</v>
      </c>
      <c r="AD14">
        <v>0</v>
      </c>
      <c r="AE14">
        <v>9.0399999999999991</v>
      </c>
      <c r="AF14">
        <v>0</v>
      </c>
      <c r="AG14">
        <v>0</v>
      </c>
      <c r="AH14">
        <v>0</v>
      </c>
      <c r="AI14">
        <v>9.11</v>
      </c>
      <c r="AJ14">
        <v>1</v>
      </c>
      <c r="AK14">
        <v>1</v>
      </c>
      <c r="AL14">
        <v>1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6</v>
      </c>
      <c r="AT14">
        <v>0.02</v>
      </c>
      <c r="AU14" t="s">
        <v>6</v>
      </c>
      <c r="AV14">
        <v>0</v>
      </c>
      <c r="AW14">
        <v>2</v>
      </c>
      <c r="AX14">
        <v>74712544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 t="e">
        <f>ROUND(Y14*Source!I30,7)</f>
        <v>#REF!</v>
      </c>
      <c r="CY14">
        <f>AA14</f>
        <v>82.35</v>
      </c>
      <c r="CZ14">
        <f>AE14</f>
        <v>9.0399999999999991</v>
      </c>
      <c r="DA14">
        <f>AI14</f>
        <v>9.11</v>
      </c>
      <c r="DB14">
        <f>ROUND(ROUND(AT14*CZ14,2),2)</f>
        <v>0.18</v>
      </c>
      <c r="DC14">
        <f>ROUND(ROUND(AT14*AG14,2),2)</f>
        <v>0</v>
      </c>
      <c r="DD14" t="s">
        <v>6</v>
      </c>
      <c r="DE14" t="s">
        <v>6</v>
      </c>
      <c r="DF14" t="e">
        <f>ROUND(ROUND(AE14*AI14,2)*CX14,2)</f>
        <v>#REF!</v>
      </c>
      <c r="DG14" t="e">
        <f>ROUND(ROUND(AF14,2)*CX14,2)</f>
        <v>#REF!</v>
      </c>
      <c r="DH14" t="e">
        <f>Source!I30*SmtRes!Y14</f>
        <v>#REF!</v>
      </c>
      <c r="DI14">
        <f>AA14</f>
        <v>82.35</v>
      </c>
      <c r="DJ14">
        <f>EtalonRes!Y13</f>
        <v>9.0399999999999991</v>
      </c>
      <c r="DK14">
        <f>Source!BC30</f>
        <v>9.11</v>
      </c>
      <c r="DL14" t="s">
        <v>6</v>
      </c>
      <c r="DM14">
        <v>0</v>
      </c>
      <c r="DN14" t="s">
        <v>6</v>
      </c>
      <c r="DO14">
        <v>0</v>
      </c>
      <c r="GQ14">
        <v>-1</v>
      </c>
      <c r="GR14">
        <v>-1</v>
      </c>
    </row>
    <row r="15" spans="1:200" x14ac:dyDescent="0.2">
      <c r="A15">
        <f>ROW(Source!A30)</f>
        <v>30</v>
      </c>
      <c r="B15">
        <v>74674256</v>
      </c>
      <c r="C15">
        <v>74712530</v>
      </c>
      <c r="D15">
        <v>49526492</v>
      </c>
      <c r="E15">
        <v>1</v>
      </c>
      <c r="F15">
        <v>1</v>
      </c>
      <c r="G15">
        <v>1</v>
      </c>
      <c r="H15">
        <v>3</v>
      </c>
      <c r="I15" t="s">
        <v>284</v>
      </c>
      <c r="J15" t="s">
        <v>285</v>
      </c>
      <c r="K15" t="s">
        <v>286</v>
      </c>
      <c r="L15">
        <v>1346</v>
      </c>
      <c r="N15">
        <v>1009</v>
      </c>
      <c r="O15" t="s">
        <v>283</v>
      </c>
      <c r="P15" t="s">
        <v>283</v>
      </c>
      <c r="Q15">
        <v>1</v>
      </c>
      <c r="W15">
        <v>0</v>
      </c>
      <c r="X15">
        <v>497341279</v>
      </c>
      <c r="Y15" s="174" t="e">
        <f>#REF!</f>
        <v>#REF!</v>
      </c>
      <c r="AA15">
        <v>210.35</v>
      </c>
      <c r="AB15">
        <v>0</v>
      </c>
      <c r="AC15">
        <v>0</v>
      </c>
      <c r="AD15">
        <v>0</v>
      </c>
      <c r="AE15">
        <v>23.09</v>
      </c>
      <c r="AF15">
        <v>0</v>
      </c>
      <c r="AG15">
        <v>0</v>
      </c>
      <c r="AH15">
        <v>0</v>
      </c>
      <c r="AI15">
        <v>9.11</v>
      </c>
      <c r="AJ15">
        <v>1</v>
      </c>
      <c r="AK15">
        <v>1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0.08</v>
      </c>
      <c r="AU15" t="s">
        <v>6</v>
      </c>
      <c r="AV15">
        <v>0</v>
      </c>
      <c r="AW15">
        <v>2</v>
      </c>
      <c r="AX15">
        <v>74712545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 t="e">
        <f>ROUND(Y15*Source!I30,7)</f>
        <v>#REF!</v>
      </c>
      <c r="CY15">
        <f>AA15</f>
        <v>210.35</v>
      </c>
      <c r="CZ15">
        <f>AE15</f>
        <v>23.09</v>
      </c>
      <c r="DA15">
        <f>AI15</f>
        <v>9.11</v>
      </c>
      <c r="DB15">
        <f>ROUND(ROUND(AT15*CZ15,2),2)</f>
        <v>1.85</v>
      </c>
      <c r="DC15">
        <f>ROUND(ROUND(AT15*AG15,2),2)</f>
        <v>0</v>
      </c>
      <c r="DD15" t="s">
        <v>6</v>
      </c>
      <c r="DE15" t="s">
        <v>6</v>
      </c>
      <c r="DF15" t="e">
        <f>ROUND(ROUND(AE15*AI15,2)*CX15,2)</f>
        <v>#REF!</v>
      </c>
      <c r="DG15" t="e">
        <f>ROUND(ROUND(AF15,2)*CX15,2)</f>
        <v>#REF!</v>
      </c>
      <c r="DH15" t="e">
        <f>Source!I30*SmtRes!Y15</f>
        <v>#REF!</v>
      </c>
      <c r="DI15">
        <f>AA15</f>
        <v>210.35</v>
      </c>
      <c r="DJ15">
        <f>EtalonRes!Y14</f>
        <v>23.09</v>
      </c>
      <c r="DK15">
        <f>Source!BC30</f>
        <v>9.11</v>
      </c>
      <c r="DL15" t="s">
        <v>6</v>
      </c>
      <c r="DM15">
        <v>0</v>
      </c>
      <c r="DN15" t="s">
        <v>6</v>
      </c>
      <c r="DO15">
        <v>0</v>
      </c>
      <c r="GQ15">
        <v>-1</v>
      </c>
      <c r="GR15">
        <v>-1</v>
      </c>
    </row>
    <row r="16" spans="1:200" x14ac:dyDescent="0.2">
      <c r="A16">
        <f>ROW(Source!A30)</f>
        <v>30</v>
      </c>
      <c r="B16">
        <v>74674256</v>
      </c>
      <c r="C16">
        <v>74712530</v>
      </c>
      <c r="D16">
        <v>49593400</v>
      </c>
      <c r="E16">
        <v>1</v>
      </c>
      <c r="F16">
        <v>1</v>
      </c>
      <c r="G16">
        <v>1</v>
      </c>
      <c r="H16">
        <v>3</v>
      </c>
      <c r="I16" t="s">
        <v>35</v>
      </c>
      <c r="J16" t="s">
        <v>48</v>
      </c>
      <c r="K16" t="s">
        <v>47</v>
      </c>
      <c r="L16">
        <v>1377</v>
      </c>
      <c r="N16">
        <v>1013</v>
      </c>
      <c r="O16" t="s">
        <v>37</v>
      </c>
      <c r="P16" t="s">
        <v>37</v>
      </c>
      <c r="Q16">
        <v>1</v>
      </c>
      <c r="W16">
        <v>0</v>
      </c>
      <c r="X16">
        <v>1893663673</v>
      </c>
      <c r="Y16">
        <f>AT16</f>
        <v>1</v>
      </c>
      <c r="AA16">
        <v>4166.67</v>
      </c>
      <c r="AB16">
        <v>0</v>
      </c>
      <c r="AC16">
        <v>0</v>
      </c>
      <c r="AD16">
        <v>0</v>
      </c>
      <c r="AE16">
        <v>4347.3900000000003</v>
      </c>
      <c r="AF16">
        <v>0</v>
      </c>
      <c r="AG16">
        <v>0</v>
      </c>
      <c r="AH16">
        <v>0</v>
      </c>
      <c r="AI16">
        <v>6.13</v>
      </c>
      <c r="AJ16">
        <v>1</v>
      </c>
      <c r="AK16">
        <v>1</v>
      </c>
      <c r="AL16">
        <v>1</v>
      </c>
      <c r="AM16">
        <v>0</v>
      </c>
      <c r="AN16">
        <v>0</v>
      </c>
      <c r="AO16">
        <v>0</v>
      </c>
      <c r="AP16">
        <v>1</v>
      </c>
      <c r="AQ16">
        <v>0</v>
      </c>
      <c r="AR16">
        <v>0</v>
      </c>
      <c r="AS16" t="s">
        <v>6</v>
      </c>
      <c r="AT16">
        <v>1</v>
      </c>
      <c r="AU16" t="s">
        <v>6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ROUND(Y16*Source!I30,7)</f>
        <v>25</v>
      </c>
      <c r="CY16">
        <f>AA16</f>
        <v>4166.67</v>
      </c>
      <c r="CZ16">
        <f>AE16</f>
        <v>4347.3900000000003</v>
      </c>
      <c r="DA16">
        <f>AI16</f>
        <v>6.13</v>
      </c>
      <c r="DB16">
        <f>ROUND(ROUND(AT16*CZ16,2),2)</f>
        <v>4347.3900000000003</v>
      </c>
      <c r="DC16">
        <f>ROUND(ROUND(AT16*AG16,2),2)</f>
        <v>0</v>
      </c>
      <c r="DD16" t="s">
        <v>6</v>
      </c>
      <c r="DE16" t="s">
        <v>6</v>
      </c>
      <c r="DF16">
        <f>ROUND(ROUND(AE16*AI16,2)*CX16,2)</f>
        <v>666237.5</v>
      </c>
      <c r="DG16">
        <f>ROUND(ROUND(AF16,2)*CX16,2)</f>
        <v>0</v>
      </c>
      <c r="DH16">
        <f>Source!I30*SmtRes!Y16</f>
        <v>25</v>
      </c>
      <c r="DI16">
        <f>AA16</f>
        <v>4166.67</v>
      </c>
      <c r="DJ16">
        <f>DF16</f>
        <v>666237.5</v>
      </c>
      <c r="DK16">
        <f>Source!BC30</f>
        <v>9.11</v>
      </c>
      <c r="DL16" t="s">
        <v>6</v>
      </c>
      <c r="DM16">
        <v>0</v>
      </c>
      <c r="DN16" t="s">
        <v>6</v>
      </c>
      <c r="DO16">
        <v>0</v>
      </c>
      <c r="GP16">
        <v>1</v>
      </c>
      <c r="GQ16">
        <v>-1</v>
      </c>
      <c r="GR16">
        <v>-1</v>
      </c>
    </row>
    <row r="17" spans="1:200" x14ac:dyDescent="0.2">
      <c r="A17">
        <f>ROW(Source!A32)</f>
        <v>32</v>
      </c>
      <c r="B17">
        <v>74674256</v>
      </c>
      <c r="C17">
        <v>74712566</v>
      </c>
      <c r="D17">
        <v>49510723</v>
      </c>
      <c r="E17">
        <v>70</v>
      </c>
      <c r="F17">
        <v>1</v>
      </c>
      <c r="G17">
        <v>1</v>
      </c>
      <c r="H17">
        <v>1</v>
      </c>
      <c r="I17" t="s">
        <v>287</v>
      </c>
      <c r="J17" t="s">
        <v>6</v>
      </c>
      <c r="K17" t="s">
        <v>288</v>
      </c>
      <c r="L17">
        <v>1191</v>
      </c>
      <c r="N17">
        <v>1013</v>
      </c>
      <c r="O17" t="s">
        <v>267</v>
      </c>
      <c r="P17" t="s">
        <v>267</v>
      </c>
      <c r="Q17">
        <v>1</v>
      </c>
      <c r="W17">
        <v>0</v>
      </c>
      <c r="X17">
        <v>-112797078</v>
      </c>
      <c r="Y17">
        <f>(AT17*ROUND(1.05,7))</f>
        <v>1.1235000000000002</v>
      </c>
      <c r="AA17">
        <v>0</v>
      </c>
      <c r="AB17">
        <v>0</v>
      </c>
      <c r="AC17">
        <v>0</v>
      </c>
      <c r="AD17">
        <v>299.51</v>
      </c>
      <c r="AE17">
        <v>0</v>
      </c>
      <c r="AF17">
        <v>0</v>
      </c>
      <c r="AG17">
        <v>0</v>
      </c>
      <c r="AH17">
        <v>8.9700000000000006</v>
      </c>
      <c r="AI17">
        <v>1</v>
      </c>
      <c r="AJ17">
        <v>1</v>
      </c>
      <c r="AK17">
        <v>1</v>
      </c>
      <c r="AL17">
        <v>33.39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6</v>
      </c>
      <c r="AT17">
        <v>1.07</v>
      </c>
      <c r="AU17" t="s">
        <v>26</v>
      </c>
      <c r="AV17">
        <v>1</v>
      </c>
      <c r="AW17">
        <v>2</v>
      </c>
      <c r="AX17">
        <v>74712567</v>
      </c>
      <c r="AY17">
        <v>1</v>
      </c>
      <c r="AZ17">
        <v>0</v>
      </c>
      <c r="BA17">
        <v>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U17">
        <f>ROUND(AT17*Source!I32*AH17*AL17,2)</f>
        <v>62492.41</v>
      </c>
      <c r="CV17">
        <f>ROUND(Y17*Source!I32,7)</f>
        <v>219.08250000000001</v>
      </c>
      <c r="CW17">
        <v>0</v>
      </c>
      <c r="CX17">
        <f>ROUND(Y17*Source!I32,7)</f>
        <v>219.08250000000001</v>
      </c>
      <c r="CY17">
        <f>AD17</f>
        <v>299.51</v>
      </c>
      <c r="CZ17">
        <f>AH17</f>
        <v>8.9700000000000006</v>
      </c>
      <c r="DA17">
        <f>AL17</f>
        <v>33.39</v>
      </c>
      <c r="DB17">
        <f>ROUND((ROUND(AT17*CZ17,2)*ROUND(1.05,7)),2)</f>
        <v>10.08</v>
      </c>
      <c r="DC17">
        <f>ROUND((ROUND(AT17*AG17,2)*ROUND(1.05,7)),2)</f>
        <v>0</v>
      </c>
      <c r="DD17" t="s">
        <v>6</v>
      </c>
      <c r="DE17" t="s">
        <v>6</v>
      </c>
      <c r="DF17">
        <f>ROUND(ROUND(AE17,2)*CX17,2)</f>
        <v>0</v>
      </c>
      <c r="DG17">
        <f>ROUND(ROUND(AF17,2)*CX17,2)</f>
        <v>0</v>
      </c>
      <c r="DH17">
        <f>Source!I32*SmtRes!Y17</f>
        <v>219.08250000000004</v>
      </c>
      <c r="DI17">
        <f>AD17</f>
        <v>299.51</v>
      </c>
      <c r="DJ17">
        <f>EtalonRes!AB15</f>
        <v>8.9700000000000006</v>
      </c>
      <c r="DK17">
        <f>Source!BA32</f>
        <v>33.39</v>
      </c>
      <c r="DL17" t="s">
        <v>6</v>
      </c>
      <c r="DM17">
        <v>0</v>
      </c>
      <c r="DN17" t="s">
        <v>6</v>
      </c>
      <c r="DO17">
        <v>0</v>
      </c>
      <c r="GQ17">
        <v>-1</v>
      </c>
      <c r="GR17">
        <v>-1</v>
      </c>
    </row>
    <row r="18" spans="1:200" x14ac:dyDescent="0.2">
      <c r="A18">
        <f>ROW(Source!A32)</f>
        <v>32</v>
      </c>
      <c r="B18">
        <v>74674256</v>
      </c>
      <c r="C18">
        <v>74712566</v>
      </c>
      <c r="D18">
        <v>49510905</v>
      </c>
      <c r="E18">
        <v>70</v>
      </c>
      <c r="F18">
        <v>1</v>
      </c>
      <c r="G18">
        <v>1</v>
      </c>
      <c r="H18">
        <v>1</v>
      </c>
      <c r="I18" t="s">
        <v>268</v>
      </c>
      <c r="J18" t="s">
        <v>6</v>
      </c>
      <c r="K18" t="s">
        <v>269</v>
      </c>
      <c r="L18">
        <v>1191</v>
      </c>
      <c r="N18">
        <v>1013</v>
      </c>
      <c r="O18" t="s">
        <v>267</v>
      </c>
      <c r="P18" t="s">
        <v>267</v>
      </c>
      <c r="Q18">
        <v>1</v>
      </c>
      <c r="W18">
        <v>0</v>
      </c>
      <c r="X18">
        <v>-1417349443</v>
      </c>
      <c r="Y18">
        <f>(AT18*ROUND(1.05,7))</f>
        <v>1.0500000000000001E-2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33.39</v>
      </c>
      <c r="AL18">
        <v>1</v>
      </c>
      <c r="AM18">
        <v>4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6</v>
      </c>
      <c r="AT18">
        <v>0.01</v>
      </c>
      <c r="AU18" t="s">
        <v>26</v>
      </c>
      <c r="AV18">
        <v>2</v>
      </c>
      <c r="AW18">
        <v>2</v>
      </c>
      <c r="AX18">
        <v>74712568</v>
      </c>
      <c r="AY18">
        <v>1</v>
      </c>
      <c r="AZ18">
        <v>0</v>
      </c>
      <c r="BA18">
        <v>16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ROUND(Y18*Source!I32,7)</f>
        <v>2.0474999999999999</v>
      </c>
      <c r="CY18">
        <f>AD18</f>
        <v>0</v>
      </c>
      <c r="CZ18">
        <f>AH18</f>
        <v>0</v>
      </c>
      <c r="DA18">
        <f>AL18</f>
        <v>1</v>
      </c>
      <c r="DB18">
        <f>ROUND((ROUND(AT18*CZ18,2)*ROUND(1.05,7)),2)</f>
        <v>0</v>
      </c>
      <c r="DC18">
        <f>ROUND((ROUND(AT18*AG18,2)*ROUND(1.05,7)),2)</f>
        <v>0</v>
      </c>
      <c r="DD18" t="s">
        <v>6</v>
      </c>
      <c r="DE18" t="s">
        <v>6</v>
      </c>
      <c r="DF18">
        <f>ROUND(ROUND(AE18,2)*CX18,2)</f>
        <v>0</v>
      </c>
      <c r="DG18">
        <f>ROUND(ROUND(AF18,2)*CX18,2)</f>
        <v>0</v>
      </c>
      <c r="DH18">
        <f>Source!I32*SmtRes!Y18</f>
        <v>2.0475000000000003</v>
      </c>
      <c r="DI18">
        <f>AD18</f>
        <v>0</v>
      </c>
      <c r="DJ18">
        <f>EtalonRes!AB16</f>
        <v>0</v>
      </c>
      <c r="DK18">
        <f>Source!BA32</f>
        <v>33.39</v>
      </c>
      <c r="DL18" t="s">
        <v>6</v>
      </c>
      <c r="DM18">
        <v>0</v>
      </c>
      <c r="DN18" t="s">
        <v>6</v>
      </c>
      <c r="DO18">
        <v>0</v>
      </c>
      <c r="GQ18">
        <v>-1</v>
      </c>
      <c r="GR18">
        <v>-1</v>
      </c>
    </row>
    <row r="19" spans="1:200" x14ac:dyDescent="0.2">
      <c r="A19">
        <f>ROW(Source!A32)</f>
        <v>32</v>
      </c>
      <c r="B19">
        <v>74674256</v>
      </c>
      <c r="C19">
        <v>74712566</v>
      </c>
      <c r="D19">
        <v>49673503</v>
      </c>
      <c r="E19">
        <v>1</v>
      </c>
      <c r="F19">
        <v>1</v>
      </c>
      <c r="G19">
        <v>1</v>
      </c>
      <c r="H19">
        <v>2</v>
      </c>
      <c r="I19" t="s">
        <v>277</v>
      </c>
      <c r="J19" t="s">
        <v>278</v>
      </c>
      <c r="K19" t="s">
        <v>279</v>
      </c>
      <c r="L19">
        <v>1367</v>
      </c>
      <c r="N19">
        <v>1011</v>
      </c>
      <c r="O19" t="s">
        <v>273</v>
      </c>
      <c r="P19" t="s">
        <v>273</v>
      </c>
      <c r="Q19">
        <v>1</v>
      </c>
      <c r="W19">
        <v>0</v>
      </c>
      <c r="X19">
        <v>509054691</v>
      </c>
      <c r="Y19">
        <f>(AT19*ROUND(1.05,7))</f>
        <v>1.0500000000000001E-2</v>
      </c>
      <c r="AA19">
        <v>0</v>
      </c>
      <c r="AB19">
        <v>871.31</v>
      </c>
      <c r="AC19">
        <v>387.32</v>
      </c>
      <c r="AD19">
        <v>0</v>
      </c>
      <c r="AE19">
        <v>0</v>
      </c>
      <c r="AF19">
        <v>65.709999999999994</v>
      </c>
      <c r="AG19">
        <v>11.6</v>
      </c>
      <c r="AH19">
        <v>0</v>
      </c>
      <c r="AI19">
        <v>1</v>
      </c>
      <c r="AJ19">
        <v>13.26</v>
      </c>
      <c r="AK19">
        <v>33.39</v>
      </c>
      <c r="AL19">
        <v>1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6</v>
      </c>
      <c r="AT19">
        <v>0.01</v>
      </c>
      <c r="AU19" t="s">
        <v>83</v>
      </c>
      <c r="AV19">
        <v>0</v>
      </c>
      <c r="AW19">
        <v>2</v>
      </c>
      <c r="AX19">
        <v>74712569</v>
      </c>
      <c r="AY19">
        <v>1</v>
      </c>
      <c r="AZ19">
        <v>0</v>
      </c>
      <c r="BA19">
        <v>17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f>ROUND(Y19*Source!I32*DO19,7)</f>
        <v>0</v>
      </c>
      <c r="CX19">
        <f>ROUND(Y19*Source!I32,7)</f>
        <v>2.0474999999999999</v>
      </c>
      <c r="CY19">
        <f>AB19</f>
        <v>871.31</v>
      </c>
      <c r="CZ19">
        <f>AF19</f>
        <v>65.709999999999994</v>
      </c>
      <c r="DA19">
        <f>AJ19</f>
        <v>13.26</v>
      </c>
      <c r="DB19">
        <f>ROUND((ROUND(AT19*CZ19,2)*ROUND(1.05,7)),2)</f>
        <v>0.69</v>
      </c>
      <c r="DC19">
        <f>ROUND((ROUND(AT19*AG19,2)*ROUND(1.05,7)),2)</f>
        <v>0.13</v>
      </c>
      <c r="DD19" t="s">
        <v>6</v>
      </c>
      <c r="DE19" t="s">
        <v>6</v>
      </c>
      <c r="DF19">
        <f>ROUND(ROUND(AE19,2)*CX19,2)</f>
        <v>0</v>
      </c>
      <c r="DG19">
        <f>ROUND(ROUND(AF19*AJ19,2)*CX19,2)</f>
        <v>1784.01</v>
      </c>
      <c r="DH19">
        <f>Source!I32*SmtRes!Y19</f>
        <v>2.0475000000000003</v>
      </c>
      <c r="DI19">
        <f>AB19</f>
        <v>871.31</v>
      </c>
      <c r="DJ19">
        <f>EtalonRes!Z17</f>
        <v>65.709999999999994</v>
      </c>
      <c r="DK19">
        <f>Source!BB32</f>
        <v>13.26</v>
      </c>
      <c r="DL19" t="s">
        <v>6</v>
      </c>
      <c r="DM19">
        <v>0</v>
      </c>
      <c r="DN19" t="s">
        <v>6</v>
      </c>
      <c r="DO19">
        <v>0</v>
      </c>
      <c r="GQ19">
        <v>-1</v>
      </c>
      <c r="GR19">
        <v>-1</v>
      </c>
    </row>
    <row r="20" spans="1:200" x14ac:dyDescent="0.2">
      <c r="A20">
        <f>ROW(Source!A32)</f>
        <v>32</v>
      </c>
      <c r="B20">
        <v>74674256</v>
      </c>
      <c r="C20">
        <v>74712566</v>
      </c>
      <c r="D20">
        <v>49673715</v>
      </c>
      <c r="E20">
        <v>1</v>
      </c>
      <c r="F20">
        <v>1</v>
      </c>
      <c r="G20">
        <v>1</v>
      </c>
      <c r="H20">
        <v>2</v>
      </c>
      <c r="I20" t="s">
        <v>289</v>
      </c>
      <c r="J20" t="s">
        <v>290</v>
      </c>
      <c r="K20" t="s">
        <v>291</v>
      </c>
      <c r="L20">
        <v>1367</v>
      </c>
      <c r="N20">
        <v>1011</v>
      </c>
      <c r="O20" t="s">
        <v>273</v>
      </c>
      <c r="P20" t="s">
        <v>273</v>
      </c>
      <c r="Q20">
        <v>1</v>
      </c>
      <c r="W20">
        <v>0</v>
      </c>
      <c r="X20">
        <v>829370094</v>
      </c>
      <c r="Y20">
        <f>(AT20*ROUND(1.05,7))</f>
        <v>0.10500000000000001</v>
      </c>
      <c r="AA20">
        <v>0</v>
      </c>
      <c r="AB20">
        <v>107.41</v>
      </c>
      <c r="AC20">
        <v>0</v>
      </c>
      <c r="AD20">
        <v>0</v>
      </c>
      <c r="AE20">
        <v>0</v>
      </c>
      <c r="AF20">
        <v>8.1</v>
      </c>
      <c r="AG20">
        <v>0</v>
      </c>
      <c r="AH20">
        <v>0</v>
      </c>
      <c r="AI20">
        <v>1</v>
      </c>
      <c r="AJ20">
        <v>13.26</v>
      </c>
      <c r="AK20">
        <v>33.39</v>
      </c>
      <c r="AL20">
        <v>1</v>
      </c>
      <c r="AM20">
        <v>4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6</v>
      </c>
      <c r="AT20">
        <v>0.1</v>
      </c>
      <c r="AU20" t="s">
        <v>83</v>
      </c>
      <c r="AV20">
        <v>0</v>
      </c>
      <c r="AW20">
        <v>2</v>
      </c>
      <c r="AX20">
        <v>74712570</v>
      </c>
      <c r="AY20">
        <v>1</v>
      </c>
      <c r="AZ20">
        <v>0</v>
      </c>
      <c r="BA20">
        <v>18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f>ROUND(Y20*Source!I32*DO20,7)</f>
        <v>0</v>
      </c>
      <c r="CX20">
        <f>ROUND(Y20*Source!I32,7)</f>
        <v>20.475000000000001</v>
      </c>
      <c r="CY20">
        <f>AB20</f>
        <v>107.41</v>
      </c>
      <c r="CZ20">
        <f>AF20</f>
        <v>8.1</v>
      </c>
      <c r="DA20">
        <f>AJ20</f>
        <v>13.26</v>
      </c>
      <c r="DB20">
        <f>ROUND((ROUND(AT20*CZ20,2)*ROUND(1.05,7)),2)</f>
        <v>0.85</v>
      </c>
      <c r="DC20">
        <f>ROUND((ROUND(AT20*AG20,2)*ROUND(1.05,7)),2)</f>
        <v>0</v>
      </c>
      <c r="DD20" t="s">
        <v>6</v>
      </c>
      <c r="DE20" t="s">
        <v>6</v>
      </c>
      <c r="DF20">
        <f>ROUND(ROUND(AE20,2)*CX20,2)</f>
        <v>0</v>
      </c>
      <c r="DG20">
        <f>ROUND(ROUND(AF20*AJ20,2)*CX20,2)</f>
        <v>2199.2199999999998</v>
      </c>
      <c r="DH20">
        <f>Source!I32*SmtRes!Y20</f>
        <v>20.475000000000001</v>
      </c>
      <c r="DI20">
        <f>AB20</f>
        <v>107.41</v>
      </c>
      <c r="DJ20">
        <f>EtalonRes!Z18</f>
        <v>8.1</v>
      </c>
      <c r="DK20">
        <f>Source!BB32</f>
        <v>13.26</v>
      </c>
      <c r="DL20" t="s">
        <v>6</v>
      </c>
      <c r="DM20">
        <v>0</v>
      </c>
      <c r="DN20" t="s">
        <v>6</v>
      </c>
      <c r="DO20">
        <v>0</v>
      </c>
      <c r="GQ20">
        <v>-1</v>
      </c>
      <c r="GR20">
        <v>-1</v>
      </c>
    </row>
    <row r="21" spans="1:200" x14ac:dyDescent="0.2">
      <c r="A21">
        <f>ROW(Source!A32)</f>
        <v>32</v>
      </c>
      <c r="B21">
        <v>74674256</v>
      </c>
      <c r="C21">
        <v>74712566</v>
      </c>
      <c r="D21">
        <v>49523218</v>
      </c>
      <c r="E21">
        <v>1</v>
      </c>
      <c r="F21">
        <v>1</v>
      </c>
      <c r="G21">
        <v>1</v>
      </c>
      <c r="H21">
        <v>3</v>
      </c>
      <c r="I21" t="s">
        <v>54</v>
      </c>
      <c r="J21" t="s">
        <v>57</v>
      </c>
      <c r="K21" t="s">
        <v>55</v>
      </c>
      <c r="L21">
        <v>1374</v>
      </c>
      <c r="N21">
        <v>1013</v>
      </c>
      <c r="O21" t="s">
        <v>56</v>
      </c>
      <c r="P21" t="s">
        <v>56</v>
      </c>
      <c r="Q21">
        <v>1</v>
      </c>
      <c r="W21">
        <v>0</v>
      </c>
      <c r="X21">
        <v>-1743999360</v>
      </c>
      <c r="Y21">
        <f t="shared" ref="Y21:Y26" si="0">AT21</f>
        <v>0.1</v>
      </c>
      <c r="AA21">
        <v>9.11</v>
      </c>
      <c r="AB21">
        <v>0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0</v>
      </c>
      <c r="AI21">
        <v>9.11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0</v>
      </c>
      <c r="AP21">
        <v>1</v>
      </c>
      <c r="AQ21">
        <v>0</v>
      </c>
      <c r="AR21">
        <v>0</v>
      </c>
      <c r="AS21" t="s">
        <v>6</v>
      </c>
      <c r="AT21">
        <v>0.1</v>
      </c>
      <c r="AU21" t="s">
        <v>6</v>
      </c>
      <c r="AV21">
        <v>0</v>
      </c>
      <c r="AW21">
        <v>2</v>
      </c>
      <c r="AX21">
        <v>74712571</v>
      </c>
      <c r="AY21">
        <v>1</v>
      </c>
      <c r="AZ21">
        <v>0</v>
      </c>
      <c r="BA21">
        <v>19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ROUND(Y21*Source!I32,7)</f>
        <v>19.5</v>
      </c>
      <c r="CY21">
        <f t="shared" ref="CY21:CY26" si="1">AA21</f>
        <v>9.11</v>
      </c>
      <c r="CZ21">
        <f t="shared" ref="CZ21:CZ26" si="2">AE21</f>
        <v>1</v>
      </c>
      <c r="DA21">
        <f t="shared" ref="DA21:DA26" si="3">AI21</f>
        <v>9.11</v>
      </c>
      <c r="DB21">
        <f t="shared" ref="DB21:DB26" si="4">ROUND(ROUND(AT21*CZ21,2),2)</f>
        <v>0.1</v>
      </c>
      <c r="DC21">
        <f t="shared" ref="DC21:DC26" si="5">ROUND(ROUND(AT21*AG21,2),2)</f>
        <v>0</v>
      </c>
      <c r="DD21" t="s">
        <v>6</v>
      </c>
      <c r="DE21" t="s">
        <v>6</v>
      </c>
      <c r="DF21">
        <f t="shared" ref="DF21:DF26" si="6">ROUND(ROUND(AE21*AI21,2)*CX21,2)</f>
        <v>177.65</v>
      </c>
      <c r="DG21">
        <f t="shared" ref="DG21:DG28" si="7">ROUND(ROUND(AF21,2)*CX21,2)</f>
        <v>0</v>
      </c>
      <c r="DH21">
        <f>Source!I32*SmtRes!Y21</f>
        <v>19.5</v>
      </c>
      <c r="DI21">
        <f t="shared" ref="DI21:DI26" si="8">AA21</f>
        <v>9.11</v>
      </c>
      <c r="DJ21">
        <f>EtalonRes!Y19</f>
        <v>1</v>
      </c>
      <c r="DK21">
        <f>Source!BC32</f>
        <v>9.11</v>
      </c>
      <c r="DL21" t="s">
        <v>6</v>
      </c>
      <c r="DM21">
        <v>0</v>
      </c>
      <c r="DN21" t="s">
        <v>6</v>
      </c>
      <c r="DO21">
        <v>0</v>
      </c>
      <c r="GP21">
        <v>1</v>
      </c>
      <c r="GQ21">
        <v>-1</v>
      </c>
      <c r="GR21">
        <v>-1</v>
      </c>
    </row>
    <row r="22" spans="1:200" x14ac:dyDescent="0.2">
      <c r="A22">
        <f>ROW(Source!A32)</f>
        <v>32</v>
      </c>
      <c r="B22">
        <v>74674256</v>
      </c>
      <c r="C22">
        <v>74712566</v>
      </c>
      <c r="D22">
        <v>49524301</v>
      </c>
      <c r="E22">
        <v>1</v>
      </c>
      <c r="F22">
        <v>1</v>
      </c>
      <c r="G22">
        <v>1</v>
      </c>
      <c r="H22">
        <v>3</v>
      </c>
      <c r="I22" t="s">
        <v>292</v>
      </c>
      <c r="J22" t="s">
        <v>293</v>
      </c>
      <c r="K22" t="s">
        <v>294</v>
      </c>
      <c r="L22">
        <v>1348</v>
      </c>
      <c r="N22">
        <v>1009</v>
      </c>
      <c r="O22" t="s">
        <v>295</v>
      </c>
      <c r="P22" t="s">
        <v>295</v>
      </c>
      <c r="Q22">
        <v>1000</v>
      </c>
      <c r="W22">
        <v>0</v>
      </c>
      <c r="X22">
        <v>1824693337</v>
      </c>
      <c r="Y22" s="174" t="e">
        <f>#REF!</f>
        <v>#REF!</v>
      </c>
      <c r="AA22">
        <v>94397.82</v>
      </c>
      <c r="AB22">
        <v>0</v>
      </c>
      <c r="AC22">
        <v>0</v>
      </c>
      <c r="AD22">
        <v>0</v>
      </c>
      <c r="AE22">
        <v>10362</v>
      </c>
      <c r="AF22">
        <v>0</v>
      </c>
      <c r="AG22">
        <v>0</v>
      </c>
      <c r="AH22">
        <v>0</v>
      </c>
      <c r="AI22">
        <v>9.11</v>
      </c>
      <c r="AJ22">
        <v>1</v>
      </c>
      <c r="AK22">
        <v>1</v>
      </c>
      <c r="AL22">
        <v>1</v>
      </c>
      <c r="AM22">
        <v>4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6</v>
      </c>
      <c r="AT22">
        <v>1.0000000000000001E-5</v>
      </c>
      <c r="AU22" t="s">
        <v>6</v>
      </c>
      <c r="AV22">
        <v>0</v>
      </c>
      <c r="AW22">
        <v>2</v>
      </c>
      <c r="AX22">
        <v>74712572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 t="e">
        <f>ROUND(Y22*Source!I32,7)</f>
        <v>#REF!</v>
      </c>
      <c r="CY22">
        <f t="shared" si="1"/>
        <v>94397.82</v>
      </c>
      <c r="CZ22">
        <f t="shared" si="2"/>
        <v>10362</v>
      </c>
      <c r="DA22">
        <f t="shared" si="3"/>
        <v>9.11</v>
      </c>
      <c r="DB22">
        <f t="shared" si="4"/>
        <v>0.1</v>
      </c>
      <c r="DC22">
        <f t="shared" si="5"/>
        <v>0</v>
      </c>
      <c r="DD22" t="s">
        <v>6</v>
      </c>
      <c r="DE22" t="s">
        <v>6</v>
      </c>
      <c r="DF22" t="e">
        <f t="shared" si="6"/>
        <v>#REF!</v>
      </c>
      <c r="DG22" t="e">
        <f t="shared" si="7"/>
        <v>#REF!</v>
      </c>
      <c r="DH22" t="e">
        <f>Source!I32*SmtRes!Y22</f>
        <v>#REF!</v>
      </c>
      <c r="DI22">
        <f t="shared" si="8"/>
        <v>94397.82</v>
      </c>
      <c r="DJ22">
        <f>EtalonRes!Y20</f>
        <v>10362</v>
      </c>
      <c r="DK22">
        <f>Source!BC32</f>
        <v>9.11</v>
      </c>
      <c r="DL22" t="s">
        <v>6</v>
      </c>
      <c r="DM22">
        <v>0</v>
      </c>
      <c r="DN22" t="s">
        <v>6</v>
      </c>
      <c r="DO22">
        <v>0</v>
      </c>
      <c r="GQ22">
        <v>-1</v>
      </c>
      <c r="GR22">
        <v>-1</v>
      </c>
    </row>
    <row r="23" spans="1:200" x14ac:dyDescent="0.2">
      <c r="A23">
        <f>ROW(Source!A32)</f>
        <v>32</v>
      </c>
      <c r="B23">
        <v>74674256</v>
      </c>
      <c r="C23">
        <v>74712566</v>
      </c>
      <c r="D23">
        <v>49525498</v>
      </c>
      <c r="E23">
        <v>1</v>
      </c>
      <c r="F23">
        <v>1</v>
      </c>
      <c r="G23">
        <v>1</v>
      </c>
      <c r="H23">
        <v>3</v>
      </c>
      <c r="I23" t="s">
        <v>296</v>
      </c>
      <c r="J23" t="s">
        <v>297</v>
      </c>
      <c r="K23" t="s">
        <v>298</v>
      </c>
      <c r="L23">
        <v>1348</v>
      </c>
      <c r="N23">
        <v>1009</v>
      </c>
      <c r="O23" t="s">
        <v>295</v>
      </c>
      <c r="P23" t="s">
        <v>295</v>
      </c>
      <c r="Q23">
        <v>1000</v>
      </c>
      <c r="W23">
        <v>0</v>
      </c>
      <c r="X23">
        <v>226918189</v>
      </c>
      <c r="Y23" s="174" t="e">
        <f>#REF!</f>
        <v>#REF!</v>
      </c>
      <c r="AA23">
        <v>113237.3</v>
      </c>
      <c r="AB23">
        <v>0</v>
      </c>
      <c r="AC23">
        <v>0</v>
      </c>
      <c r="AD23">
        <v>0</v>
      </c>
      <c r="AE23">
        <v>12430</v>
      </c>
      <c r="AF23">
        <v>0</v>
      </c>
      <c r="AG23">
        <v>0</v>
      </c>
      <c r="AH23">
        <v>0</v>
      </c>
      <c r="AI23">
        <v>9.11</v>
      </c>
      <c r="AJ23">
        <v>1</v>
      </c>
      <c r="AK23">
        <v>1</v>
      </c>
      <c r="AL23">
        <v>1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6</v>
      </c>
      <c r="AT23">
        <v>8.0000000000000007E-5</v>
      </c>
      <c r="AU23" t="s">
        <v>6</v>
      </c>
      <c r="AV23">
        <v>0</v>
      </c>
      <c r="AW23">
        <v>2</v>
      </c>
      <c r="AX23">
        <v>74712573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 t="e">
        <f>ROUND(Y23*Source!I32,7)</f>
        <v>#REF!</v>
      </c>
      <c r="CY23">
        <f t="shared" si="1"/>
        <v>113237.3</v>
      </c>
      <c r="CZ23">
        <f t="shared" si="2"/>
        <v>12430</v>
      </c>
      <c r="DA23">
        <f t="shared" si="3"/>
        <v>9.11</v>
      </c>
      <c r="DB23">
        <f t="shared" si="4"/>
        <v>0.99</v>
      </c>
      <c r="DC23">
        <f t="shared" si="5"/>
        <v>0</v>
      </c>
      <c r="DD23" t="s">
        <v>6</v>
      </c>
      <c r="DE23" t="s">
        <v>6</v>
      </c>
      <c r="DF23" t="e">
        <f t="shared" si="6"/>
        <v>#REF!</v>
      </c>
      <c r="DG23" t="e">
        <f t="shared" si="7"/>
        <v>#REF!</v>
      </c>
      <c r="DH23" t="e">
        <f>Source!I32*SmtRes!Y23</f>
        <v>#REF!</v>
      </c>
      <c r="DI23">
        <f t="shared" si="8"/>
        <v>113237.3</v>
      </c>
      <c r="DJ23">
        <f>EtalonRes!Y21</f>
        <v>12430</v>
      </c>
      <c r="DK23">
        <f>Source!BC32</f>
        <v>9.11</v>
      </c>
      <c r="DL23" t="s">
        <v>6</v>
      </c>
      <c r="DM23">
        <v>0</v>
      </c>
      <c r="DN23" t="s">
        <v>6</v>
      </c>
      <c r="DO23">
        <v>0</v>
      </c>
      <c r="GQ23">
        <v>-1</v>
      </c>
      <c r="GR23">
        <v>-1</v>
      </c>
    </row>
    <row r="24" spans="1:200" x14ac:dyDescent="0.2">
      <c r="A24">
        <f>ROW(Source!A32)</f>
        <v>32</v>
      </c>
      <c r="B24">
        <v>74674256</v>
      </c>
      <c r="C24">
        <v>74712566</v>
      </c>
      <c r="D24">
        <v>49543539</v>
      </c>
      <c r="E24">
        <v>1</v>
      </c>
      <c r="F24">
        <v>1</v>
      </c>
      <c r="G24">
        <v>1</v>
      </c>
      <c r="H24">
        <v>3</v>
      </c>
      <c r="I24" t="s">
        <v>299</v>
      </c>
      <c r="J24" t="s">
        <v>300</v>
      </c>
      <c r="K24" t="s">
        <v>301</v>
      </c>
      <c r="L24">
        <v>1348</v>
      </c>
      <c r="N24">
        <v>1009</v>
      </c>
      <c r="O24" t="s">
        <v>295</v>
      </c>
      <c r="P24" t="s">
        <v>295</v>
      </c>
      <c r="Q24">
        <v>1000</v>
      </c>
      <c r="W24">
        <v>0</v>
      </c>
      <c r="X24">
        <v>-2055168211</v>
      </c>
      <c r="Y24" s="174" t="e">
        <f>#REF!</f>
        <v>#REF!</v>
      </c>
      <c r="AA24">
        <v>59294.71</v>
      </c>
      <c r="AB24">
        <v>0</v>
      </c>
      <c r="AC24">
        <v>0</v>
      </c>
      <c r="AD24">
        <v>0</v>
      </c>
      <c r="AE24">
        <v>6508.75</v>
      </c>
      <c r="AF24">
        <v>0</v>
      </c>
      <c r="AG24">
        <v>0</v>
      </c>
      <c r="AH24">
        <v>0</v>
      </c>
      <c r="AI24">
        <v>9.11</v>
      </c>
      <c r="AJ24">
        <v>1</v>
      </c>
      <c r="AK24">
        <v>1</v>
      </c>
      <c r="AL24">
        <v>1</v>
      </c>
      <c r="AM24">
        <v>4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6</v>
      </c>
      <c r="AT24">
        <v>4.2999999999999999E-4</v>
      </c>
      <c r="AU24" t="s">
        <v>6</v>
      </c>
      <c r="AV24">
        <v>0</v>
      </c>
      <c r="AW24">
        <v>2</v>
      </c>
      <c r="AX24">
        <v>74712574</v>
      </c>
      <c r="AY24">
        <v>1</v>
      </c>
      <c r="AZ24">
        <v>0</v>
      </c>
      <c r="BA24">
        <v>22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 t="e">
        <f>ROUND(Y24*Source!I32,7)</f>
        <v>#REF!</v>
      </c>
      <c r="CY24">
        <f t="shared" si="1"/>
        <v>59294.71</v>
      </c>
      <c r="CZ24">
        <f t="shared" si="2"/>
        <v>6508.75</v>
      </c>
      <c r="DA24">
        <f t="shared" si="3"/>
        <v>9.11</v>
      </c>
      <c r="DB24">
        <f t="shared" si="4"/>
        <v>2.8</v>
      </c>
      <c r="DC24">
        <f t="shared" si="5"/>
        <v>0</v>
      </c>
      <c r="DD24" t="s">
        <v>6</v>
      </c>
      <c r="DE24" t="s">
        <v>6</v>
      </c>
      <c r="DF24" t="e">
        <f t="shared" si="6"/>
        <v>#REF!</v>
      </c>
      <c r="DG24" t="e">
        <f t="shared" si="7"/>
        <v>#REF!</v>
      </c>
      <c r="DH24" t="e">
        <f>Source!I32*SmtRes!Y24</f>
        <v>#REF!</v>
      </c>
      <c r="DI24">
        <f t="shared" si="8"/>
        <v>59294.71</v>
      </c>
      <c r="DJ24">
        <f>EtalonRes!Y22</f>
        <v>6508.75</v>
      </c>
      <c r="DK24">
        <f>Source!BC32</f>
        <v>9.11</v>
      </c>
      <c r="DL24" t="s">
        <v>6</v>
      </c>
      <c r="DM24">
        <v>0</v>
      </c>
      <c r="DN24" t="s">
        <v>6</v>
      </c>
      <c r="DO24">
        <v>0</v>
      </c>
      <c r="GQ24">
        <v>-1</v>
      </c>
      <c r="GR24">
        <v>-1</v>
      </c>
    </row>
    <row r="25" spans="1:200" x14ac:dyDescent="0.2">
      <c r="A25">
        <f>ROW(Source!A32)</f>
        <v>32</v>
      </c>
      <c r="B25">
        <v>74674256</v>
      </c>
      <c r="C25">
        <v>74712566</v>
      </c>
      <c r="D25">
        <v>49565709</v>
      </c>
      <c r="E25">
        <v>1</v>
      </c>
      <c r="F25">
        <v>1</v>
      </c>
      <c r="G25">
        <v>1</v>
      </c>
      <c r="H25">
        <v>3</v>
      </c>
      <c r="I25" t="s">
        <v>62</v>
      </c>
      <c r="J25" t="s">
        <v>65</v>
      </c>
      <c r="K25" t="s">
        <v>63</v>
      </c>
      <c r="L25">
        <v>1327</v>
      </c>
      <c r="N25">
        <v>1005</v>
      </c>
      <c r="O25" t="s">
        <v>64</v>
      </c>
      <c r="P25" t="s">
        <v>64</v>
      </c>
      <c r="Q25">
        <v>1</v>
      </c>
      <c r="W25">
        <v>1</v>
      </c>
      <c r="X25">
        <v>1232260308</v>
      </c>
      <c r="Y25">
        <f t="shared" si="0"/>
        <v>-0.02</v>
      </c>
      <c r="AA25">
        <v>14024.85</v>
      </c>
      <c r="AB25">
        <v>0</v>
      </c>
      <c r="AC25">
        <v>0</v>
      </c>
      <c r="AD25">
        <v>0</v>
      </c>
      <c r="AE25">
        <v>1539.5</v>
      </c>
      <c r="AF25">
        <v>0</v>
      </c>
      <c r="AG25">
        <v>0</v>
      </c>
      <c r="AH25">
        <v>0</v>
      </c>
      <c r="AI25">
        <v>9.11</v>
      </c>
      <c r="AJ25">
        <v>1</v>
      </c>
      <c r="AK25">
        <v>1</v>
      </c>
      <c r="AL25">
        <v>1</v>
      </c>
      <c r="AM25">
        <v>4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6</v>
      </c>
      <c r="AT25">
        <v>-0.02</v>
      </c>
      <c r="AU25" t="s">
        <v>6</v>
      </c>
      <c r="AV25">
        <v>0</v>
      </c>
      <c r="AW25">
        <v>2</v>
      </c>
      <c r="AX25">
        <v>74712575</v>
      </c>
      <c r="AY25">
        <v>1</v>
      </c>
      <c r="AZ25">
        <v>6144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ROUND(Y25*Source!I32,7)</f>
        <v>-3.9</v>
      </c>
      <c r="CY25">
        <f t="shared" si="1"/>
        <v>14024.85</v>
      </c>
      <c r="CZ25">
        <f t="shared" si="2"/>
        <v>1539.5</v>
      </c>
      <c r="DA25">
        <f t="shared" si="3"/>
        <v>9.11</v>
      </c>
      <c r="DB25">
        <f t="shared" si="4"/>
        <v>-30.79</v>
      </c>
      <c r="DC25">
        <f t="shared" si="5"/>
        <v>0</v>
      </c>
      <c r="DD25" t="s">
        <v>6</v>
      </c>
      <c r="DE25" t="s">
        <v>6</v>
      </c>
      <c r="DF25">
        <f t="shared" si="6"/>
        <v>-54696.92</v>
      </c>
      <c r="DG25">
        <f t="shared" si="7"/>
        <v>0</v>
      </c>
      <c r="DH25">
        <f>Source!I32*SmtRes!Y25</f>
        <v>-3.9</v>
      </c>
      <c r="DI25">
        <f t="shared" si="8"/>
        <v>14024.85</v>
      </c>
      <c r="DJ25">
        <f>EtalonRes!Y23</f>
        <v>1539.5</v>
      </c>
      <c r="DK25">
        <f>Source!BC32</f>
        <v>9.11</v>
      </c>
      <c r="DL25" t="s">
        <v>6</v>
      </c>
      <c r="DM25">
        <v>0</v>
      </c>
      <c r="DN25" t="s">
        <v>6</v>
      </c>
      <c r="DO25">
        <v>0</v>
      </c>
      <c r="GP25">
        <v>0</v>
      </c>
      <c r="GQ25">
        <v>-1</v>
      </c>
      <c r="GR25">
        <v>-1</v>
      </c>
    </row>
    <row r="26" spans="1:200" x14ac:dyDescent="0.2">
      <c r="A26">
        <f>ROW(Source!A32)</f>
        <v>32</v>
      </c>
      <c r="B26">
        <v>74674256</v>
      </c>
      <c r="C26">
        <v>74712566</v>
      </c>
      <c r="D26">
        <v>0</v>
      </c>
      <c r="E26">
        <v>0</v>
      </c>
      <c r="F26">
        <v>1</v>
      </c>
      <c r="G26">
        <v>1</v>
      </c>
      <c r="H26">
        <v>3</v>
      </c>
      <c r="I26" t="s">
        <v>35</v>
      </c>
      <c r="J26" t="s">
        <v>68</v>
      </c>
      <c r="K26" t="s">
        <v>67</v>
      </c>
      <c r="L26">
        <v>1371</v>
      </c>
      <c r="N26">
        <v>1013</v>
      </c>
      <c r="O26" t="s">
        <v>23</v>
      </c>
      <c r="P26" t="s">
        <v>23</v>
      </c>
      <c r="Q26">
        <v>1</v>
      </c>
      <c r="W26">
        <v>0</v>
      </c>
      <c r="X26">
        <v>-797745458</v>
      </c>
      <c r="Y26">
        <f t="shared" si="0"/>
        <v>1</v>
      </c>
      <c r="AA26">
        <v>865.83</v>
      </c>
      <c r="AB26">
        <v>0</v>
      </c>
      <c r="AC26">
        <v>0</v>
      </c>
      <c r="AD26">
        <v>0</v>
      </c>
      <c r="AE26">
        <v>910.5200000000001</v>
      </c>
      <c r="AF26">
        <v>0</v>
      </c>
      <c r="AG26">
        <v>0</v>
      </c>
      <c r="AH26">
        <v>0</v>
      </c>
      <c r="AI26">
        <v>9.11</v>
      </c>
      <c r="AJ26">
        <v>1</v>
      </c>
      <c r="AK26">
        <v>1</v>
      </c>
      <c r="AL26">
        <v>1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6</v>
      </c>
      <c r="AT26">
        <v>1</v>
      </c>
      <c r="AU26" t="s">
        <v>6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ROUND(Y26*Source!I32,7)</f>
        <v>195</v>
      </c>
      <c r="CY26">
        <f t="shared" si="1"/>
        <v>865.83</v>
      </c>
      <c r="CZ26">
        <f t="shared" si="2"/>
        <v>910.5200000000001</v>
      </c>
      <c r="DA26">
        <f t="shared" si="3"/>
        <v>9.11</v>
      </c>
      <c r="DB26">
        <f t="shared" si="4"/>
        <v>910.52</v>
      </c>
      <c r="DC26">
        <f t="shared" si="5"/>
        <v>0</v>
      </c>
      <c r="DD26" t="s">
        <v>6</v>
      </c>
      <c r="DE26" t="s">
        <v>6</v>
      </c>
      <c r="DF26">
        <f t="shared" si="6"/>
        <v>1617493.8</v>
      </c>
      <c r="DG26">
        <f t="shared" si="7"/>
        <v>0</v>
      </c>
      <c r="DH26">
        <f>Source!I32*SmtRes!Y26</f>
        <v>195</v>
      </c>
      <c r="DI26">
        <f t="shared" si="8"/>
        <v>865.83</v>
      </c>
      <c r="DJ26">
        <f t="shared" ref="DJ26" si="9">DF26</f>
        <v>1617493.8</v>
      </c>
      <c r="DK26">
        <f>Source!BC32</f>
        <v>9.11</v>
      </c>
      <c r="DL26" t="s">
        <v>6</v>
      </c>
      <c r="DM26">
        <v>0</v>
      </c>
      <c r="DN26" t="s">
        <v>6</v>
      </c>
      <c r="DO26">
        <v>0</v>
      </c>
      <c r="GP26">
        <v>1</v>
      </c>
      <c r="GQ26">
        <v>-1</v>
      </c>
      <c r="GR26">
        <v>-1</v>
      </c>
    </row>
    <row r="27" spans="1:200" x14ac:dyDescent="0.2">
      <c r="A27">
        <f>ROW(Source!A36)</f>
        <v>36</v>
      </c>
      <c r="B27">
        <v>74674256</v>
      </c>
      <c r="C27">
        <v>74713286</v>
      </c>
      <c r="D27">
        <v>31714704</v>
      </c>
      <c r="E27">
        <v>70</v>
      </c>
      <c r="F27">
        <v>1</v>
      </c>
      <c r="G27">
        <v>1</v>
      </c>
      <c r="H27">
        <v>1</v>
      </c>
      <c r="I27" t="s">
        <v>287</v>
      </c>
      <c r="J27" t="s">
        <v>6</v>
      </c>
      <c r="K27" t="s">
        <v>288</v>
      </c>
      <c r="L27">
        <v>1191</v>
      </c>
      <c r="N27">
        <v>1013</v>
      </c>
      <c r="O27" t="s">
        <v>267</v>
      </c>
      <c r="P27" t="s">
        <v>267</v>
      </c>
      <c r="Q27">
        <v>1</v>
      </c>
      <c r="W27">
        <v>0</v>
      </c>
      <c r="X27">
        <v>-112797078</v>
      </c>
      <c r="Y27">
        <f>(AT27*ROUND(1.05,7))</f>
        <v>1.1235000000000002</v>
      </c>
      <c r="AA27">
        <v>0</v>
      </c>
      <c r="AB27">
        <v>0</v>
      </c>
      <c r="AC27">
        <v>0</v>
      </c>
      <c r="AD27">
        <v>299.51</v>
      </c>
      <c r="AE27">
        <v>0</v>
      </c>
      <c r="AF27">
        <v>0</v>
      </c>
      <c r="AG27">
        <v>0</v>
      </c>
      <c r="AH27">
        <v>8.9700000000000006</v>
      </c>
      <c r="AI27">
        <v>1</v>
      </c>
      <c r="AJ27">
        <v>1</v>
      </c>
      <c r="AK27">
        <v>1</v>
      </c>
      <c r="AL27">
        <v>33.39</v>
      </c>
      <c r="AM27">
        <v>4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6</v>
      </c>
      <c r="AT27">
        <v>1.07</v>
      </c>
      <c r="AU27" t="s">
        <v>26</v>
      </c>
      <c r="AV27">
        <v>1</v>
      </c>
      <c r="AW27">
        <v>2</v>
      </c>
      <c r="AX27">
        <v>74713297</v>
      </c>
      <c r="AY27">
        <v>1</v>
      </c>
      <c r="AZ27">
        <v>0</v>
      </c>
      <c r="BA27">
        <v>24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U27">
        <f>ROUND(AT27*Source!I36*AH27*AL27,2)</f>
        <v>43263.97</v>
      </c>
      <c r="CV27">
        <f>ROUND(Y27*Source!I36,7)</f>
        <v>151.67250000000001</v>
      </c>
      <c r="CW27">
        <v>0</v>
      </c>
      <c r="CX27">
        <f>ROUND(Y27*Source!I36,7)</f>
        <v>151.67250000000001</v>
      </c>
      <c r="CY27">
        <f>AD27</f>
        <v>299.51</v>
      </c>
      <c r="CZ27">
        <f>AH27</f>
        <v>8.9700000000000006</v>
      </c>
      <c r="DA27">
        <f>AL27</f>
        <v>33.39</v>
      </c>
      <c r="DB27">
        <f>ROUND((ROUND(AT27*CZ27,2)*ROUND(1.05,7)),2)</f>
        <v>10.08</v>
      </c>
      <c r="DC27">
        <f>ROUND((ROUND(AT27*AG27,2)*ROUND(1.05,7)),2)</f>
        <v>0</v>
      </c>
      <c r="DD27" t="s">
        <v>6</v>
      </c>
      <c r="DE27" t="s">
        <v>6</v>
      </c>
      <c r="DF27">
        <f>ROUND(ROUND(AE27,2)*CX27,2)</f>
        <v>0</v>
      </c>
      <c r="DG27">
        <f t="shared" si="7"/>
        <v>0</v>
      </c>
      <c r="DH27">
        <f>Source!I36*SmtRes!Y27</f>
        <v>151.67250000000001</v>
      </c>
      <c r="DI27">
        <f>AD27</f>
        <v>299.51</v>
      </c>
      <c r="DJ27">
        <f>EtalonRes!AB24</f>
        <v>8.9700000000000006</v>
      </c>
      <c r="DK27">
        <f>Source!BA36</f>
        <v>33.39</v>
      </c>
      <c r="DL27" t="s">
        <v>6</v>
      </c>
      <c r="DM27">
        <v>0</v>
      </c>
      <c r="DN27" t="s">
        <v>6</v>
      </c>
      <c r="DO27">
        <v>0</v>
      </c>
      <c r="GQ27">
        <v>-1</v>
      </c>
      <c r="GR27">
        <v>-1</v>
      </c>
    </row>
    <row r="28" spans="1:200" x14ac:dyDescent="0.2">
      <c r="A28">
        <f>ROW(Source!A36)</f>
        <v>36</v>
      </c>
      <c r="B28">
        <v>74674256</v>
      </c>
      <c r="C28">
        <v>74713286</v>
      </c>
      <c r="D28">
        <v>31709492</v>
      </c>
      <c r="E28">
        <v>70</v>
      </c>
      <c r="F28">
        <v>1</v>
      </c>
      <c r="G28">
        <v>1</v>
      </c>
      <c r="H28">
        <v>1</v>
      </c>
      <c r="I28" t="s">
        <v>268</v>
      </c>
      <c r="J28" t="s">
        <v>6</v>
      </c>
      <c r="K28" t="s">
        <v>269</v>
      </c>
      <c r="L28">
        <v>1191</v>
      </c>
      <c r="N28">
        <v>1013</v>
      </c>
      <c r="O28" t="s">
        <v>267</v>
      </c>
      <c r="P28" t="s">
        <v>267</v>
      </c>
      <c r="Q28">
        <v>1</v>
      </c>
      <c r="W28">
        <v>0</v>
      </c>
      <c r="X28">
        <v>-1417349443</v>
      </c>
      <c r="Y28">
        <f>(AT28*ROUND(1.05,7))</f>
        <v>1.0500000000000001E-2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33.39</v>
      </c>
      <c r="AL28">
        <v>1</v>
      </c>
      <c r="AM28">
        <v>4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6</v>
      </c>
      <c r="AT28">
        <v>0.01</v>
      </c>
      <c r="AU28" t="s">
        <v>26</v>
      </c>
      <c r="AV28">
        <v>2</v>
      </c>
      <c r="AW28">
        <v>2</v>
      </c>
      <c r="AX28">
        <v>74713298</v>
      </c>
      <c r="AY28">
        <v>1</v>
      </c>
      <c r="AZ28">
        <v>0</v>
      </c>
      <c r="BA28">
        <v>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ROUND(Y28*Source!I36,7)</f>
        <v>1.4175</v>
      </c>
      <c r="CY28">
        <f>AD28</f>
        <v>0</v>
      </c>
      <c r="CZ28">
        <f>AH28</f>
        <v>0</v>
      </c>
      <c r="DA28">
        <f>AL28</f>
        <v>1</v>
      </c>
      <c r="DB28">
        <f>ROUND((ROUND(AT28*CZ28,2)*ROUND(1.05,7)),2)</f>
        <v>0</v>
      </c>
      <c r="DC28">
        <f>ROUND((ROUND(AT28*AG28,2)*ROUND(1.05,7)),2)</f>
        <v>0</v>
      </c>
      <c r="DD28" t="s">
        <v>6</v>
      </c>
      <c r="DE28" t="s">
        <v>6</v>
      </c>
      <c r="DF28">
        <f>ROUND(ROUND(AE28,2)*CX28,2)</f>
        <v>0</v>
      </c>
      <c r="DG28">
        <f t="shared" si="7"/>
        <v>0</v>
      </c>
      <c r="DH28">
        <f>Source!I36*SmtRes!Y28</f>
        <v>1.4175</v>
      </c>
      <c r="DI28">
        <f>AD28</f>
        <v>0</v>
      </c>
      <c r="DJ28">
        <f>EtalonRes!AB25</f>
        <v>0</v>
      </c>
      <c r="DK28">
        <f>Source!BA36</f>
        <v>33.39</v>
      </c>
      <c r="DL28" t="s">
        <v>6</v>
      </c>
      <c r="DM28">
        <v>0</v>
      </c>
      <c r="DN28" t="s">
        <v>6</v>
      </c>
      <c r="DO28">
        <v>0</v>
      </c>
      <c r="GQ28">
        <v>-1</v>
      </c>
      <c r="GR28">
        <v>-1</v>
      </c>
    </row>
    <row r="29" spans="1:200" x14ac:dyDescent="0.2">
      <c r="A29">
        <f>ROW(Source!A36)</f>
        <v>36</v>
      </c>
      <c r="B29">
        <v>74674256</v>
      </c>
      <c r="C29">
        <v>74713286</v>
      </c>
      <c r="D29">
        <v>49673503</v>
      </c>
      <c r="E29">
        <v>1</v>
      </c>
      <c r="F29">
        <v>1</v>
      </c>
      <c r="G29">
        <v>1</v>
      </c>
      <c r="H29">
        <v>2</v>
      </c>
      <c r="I29" t="s">
        <v>277</v>
      </c>
      <c r="J29" t="s">
        <v>278</v>
      </c>
      <c r="K29" t="s">
        <v>279</v>
      </c>
      <c r="L29">
        <v>1367</v>
      </c>
      <c r="N29">
        <v>1011</v>
      </c>
      <c r="O29" t="s">
        <v>273</v>
      </c>
      <c r="P29" t="s">
        <v>273</v>
      </c>
      <c r="Q29">
        <v>1</v>
      </c>
      <c r="W29">
        <v>0</v>
      </c>
      <c r="X29">
        <v>509054691</v>
      </c>
      <c r="Y29">
        <f>(AT29*ROUND(1.05,7))</f>
        <v>1.0500000000000001E-2</v>
      </c>
      <c r="AA29">
        <v>0</v>
      </c>
      <c r="AB29">
        <v>871.31</v>
      </c>
      <c r="AC29">
        <v>387.32</v>
      </c>
      <c r="AD29">
        <v>0</v>
      </c>
      <c r="AE29">
        <v>0</v>
      </c>
      <c r="AF29">
        <v>65.709999999999994</v>
      </c>
      <c r="AG29">
        <v>11.6</v>
      </c>
      <c r="AH29">
        <v>0</v>
      </c>
      <c r="AI29">
        <v>1</v>
      </c>
      <c r="AJ29">
        <v>13.26</v>
      </c>
      <c r="AK29">
        <v>33.39</v>
      </c>
      <c r="AL29">
        <v>1</v>
      </c>
      <c r="AM29">
        <v>4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6</v>
      </c>
      <c r="AT29">
        <v>0.01</v>
      </c>
      <c r="AU29" t="s">
        <v>83</v>
      </c>
      <c r="AV29">
        <v>0</v>
      </c>
      <c r="AW29">
        <v>2</v>
      </c>
      <c r="AX29">
        <v>74713299</v>
      </c>
      <c r="AY29">
        <v>1</v>
      </c>
      <c r="AZ29">
        <v>0</v>
      </c>
      <c r="BA29">
        <v>26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f>ROUND(Y29*Source!I36*DO29,7)</f>
        <v>0</v>
      </c>
      <c r="CX29">
        <f>ROUND(Y29*Source!I36,7)</f>
        <v>1.4175</v>
      </c>
      <c r="CY29">
        <f>AB29</f>
        <v>871.31</v>
      </c>
      <c r="CZ29">
        <f>AF29</f>
        <v>65.709999999999994</v>
      </c>
      <c r="DA29">
        <f>AJ29</f>
        <v>13.26</v>
      </c>
      <c r="DB29">
        <f>ROUND((ROUND(AT29*CZ29,2)*ROUND(1.05,7)),2)</f>
        <v>0.69</v>
      </c>
      <c r="DC29">
        <f>ROUND((ROUND(AT29*AG29,2)*ROUND(1.05,7)),2)</f>
        <v>0.13</v>
      </c>
      <c r="DD29" t="s">
        <v>6</v>
      </c>
      <c r="DE29" t="s">
        <v>6</v>
      </c>
      <c r="DF29">
        <f>ROUND(ROUND(AE29,2)*CX29,2)</f>
        <v>0</v>
      </c>
      <c r="DG29">
        <f>ROUND(ROUND(AF29*AJ29,2)*CX29,2)</f>
        <v>1235.08</v>
      </c>
      <c r="DH29">
        <f>Source!I36*SmtRes!Y29</f>
        <v>1.4175</v>
      </c>
      <c r="DI29">
        <f>AB29</f>
        <v>871.31</v>
      </c>
      <c r="DJ29">
        <f>EtalonRes!Z26</f>
        <v>65.709999999999994</v>
      </c>
      <c r="DK29">
        <f>Source!BB36</f>
        <v>13.26</v>
      </c>
      <c r="DL29" t="s">
        <v>6</v>
      </c>
      <c r="DM29">
        <v>0</v>
      </c>
      <c r="DN29" t="s">
        <v>6</v>
      </c>
      <c r="DO29">
        <v>0</v>
      </c>
      <c r="GQ29">
        <v>-1</v>
      </c>
      <c r="GR29">
        <v>-1</v>
      </c>
    </row>
    <row r="30" spans="1:200" x14ac:dyDescent="0.2">
      <c r="A30">
        <f>ROW(Source!A36)</f>
        <v>36</v>
      </c>
      <c r="B30">
        <v>74674256</v>
      </c>
      <c r="C30">
        <v>74713286</v>
      </c>
      <c r="D30">
        <v>49673715</v>
      </c>
      <c r="E30">
        <v>1</v>
      </c>
      <c r="F30">
        <v>1</v>
      </c>
      <c r="G30">
        <v>1</v>
      </c>
      <c r="H30">
        <v>2</v>
      </c>
      <c r="I30" t="s">
        <v>289</v>
      </c>
      <c r="J30" t="s">
        <v>290</v>
      </c>
      <c r="K30" t="s">
        <v>291</v>
      </c>
      <c r="L30">
        <v>1367</v>
      </c>
      <c r="N30">
        <v>1011</v>
      </c>
      <c r="O30" t="s">
        <v>273</v>
      </c>
      <c r="P30" t="s">
        <v>273</v>
      </c>
      <c r="Q30">
        <v>1</v>
      </c>
      <c r="W30">
        <v>0</v>
      </c>
      <c r="X30">
        <v>829370094</v>
      </c>
      <c r="Y30">
        <f>(AT30*ROUND(1.05,7))</f>
        <v>0.10500000000000001</v>
      </c>
      <c r="AA30">
        <v>0</v>
      </c>
      <c r="AB30">
        <v>107.41</v>
      </c>
      <c r="AC30">
        <v>0</v>
      </c>
      <c r="AD30">
        <v>0</v>
      </c>
      <c r="AE30">
        <v>0</v>
      </c>
      <c r="AF30">
        <v>8.1</v>
      </c>
      <c r="AG30">
        <v>0</v>
      </c>
      <c r="AH30">
        <v>0</v>
      </c>
      <c r="AI30">
        <v>1</v>
      </c>
      <c r="AJ30">
        <v>13.26</v>
      </c>
      <c r="AK30">
        <v>33.39</v>
      </c>
      <c r="AL30">
        <v>1</v>
      </c>
      <c r="AM30">
        <v>4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6</v>
      </c>
      <c r="AT30">
        <v>0.1</v>
      </c>
      <c r="AU30" t="s">
        <v>83</v>
      </c>
      <c r="AV30">
        <v>0</v>
      </c>
      <c r="AW30">
        <v>2</v>
      </c>
      <c r="AX30">
        <v>74713300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f>ROUND(Y30*Source!I36*DO30,7)</f>
        <v>0</v>
      </c>
      <c r="CX30">
        <f>ROUND(Y30*Source!I36,7)</f>
        <v>14.175000000000001</v>
      </c>
      <c r="CY30">
        <f>AB30</f>
        <v>107.41</v>
      </c>
      <c r="CZ30">
        <f>AF30</f>
        <v>8.1</v>
      </c>
      <c r="DA30">
        <f>AJ30</f>
        <v>13.26</v>
      </c>
      <c r="DB30">
        <f>ROUND((ROUND(AT30*CZ30,2)*ROUND(1.05,7)),2)</f>
        <v>0.85</v>
      </c>
      <c r="DC30">
        <f>ROUND((ROUND(AT30*AG30,2)*ROUND(1.05,7)),2)</f>
        <v>0</v>
      </c>
      <c r="DD30" t="s">
        <v>6</v>
      </c>
      <c r="DE30" t="s">
        <v>6</v>
      </c>
      <c r="DF30">
        <f>ROUND(ROUND(AE30,2)*CX30,2)</f>
        <v>0</v>
      </c>
      <c r="DG30">
        <f>ROUND(ROUND(AF30*AJ30,2)*CX30,2)</f>
        <v>1522.54</v>
      </c>
      <c r="DH30">
        <f>Source!I36*SmtRes!Y30</f>
        <v>14.175000000000001</v>
      </c>
      <c r="DI30">
        <f>AB30</f>
        <v>107.41</v>
      </c>
      <c r="DJ30">
        <f>EtalonRes!Z27</f>
        <v>8.1</v>
      </c>
      <c r="DK30">
        <f>Source!BB36</f>
        <v>13.26</v>
      </c>
      <c r="DL30" t="s">
        <v>6</v>
      </c>
      <c r="DM30">
        <v>0</v>
      </c>
      <c r="DN30" t="s">
        <v>6</v>
      </c>
      <c r="DO30">
        <v>0</v>
      </c>
      <c r="GQ30">
        <v>-1</v>
      </c>
      <c r="GR30">
        <v>-1</v>
      </c>
    </row>
    <row r="31" spans="1:200" x14ac:dyDescent="0.2">
      <c r="A31">
        <f>ROW(Source!A36)</f>
        <v>36</v>
      </c>
      <c r="B31">
        <v>74674256</v>
      </c>
      <c r="C31">
        <v>74713286</v>
      </c>
      <c r="D31">
        <v>49523218</v>
      </c>
      <c r="E31">
        <v>1</v>
      </c>
      <c r="F31">
        <v>1</v>
      </c>
      <c r="G31">
        <v>1</v>
      </c>
      <c r="H31">
        <v>3</v>
      </c>
      <c r="I31" t="s">
        <v>54</v>
      </c>
      <c r="J31" t="s">
        <v>57</v>
      </c>
      <c r="K31" t="s">
        <v>55</v>
      </c>
      <c r="L31">
        <v>1374</v>
      </c>
      <c r="N31">
        <v>1013</v>
      </c>
      <c r="O31" t="s">
        <v>56</v>
      </c>
      <c r="P31" t="s">
        <v>56</v>
      </c>
      <c r="Q31">
        <v>1</v>
      </c>
      <c r="W31">
        <v>0</v>
      </c>
      <c r="X31">
        <v>-1743999360</v>
      </c>
      <c r="Y31">
        <f t="shared" ref="Y31:Y36" si="10">AT31</f>
        <v>0.1</v>
      </c>
      <c r="AA31">
        <v>9.11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9.11</v>
      </c>
      <c r="AJ31">
        <v>1</v>
      </c>
      <c r="AK31">
        <v>1</v>
      </c>
      <c r="AL31">
        <v>1</v>
      </c>
      <c r="AM31">
        <v>0</v>
      </c>
      <c r="AN31">
        <v>0</v>
      </c>
      <c r="AO31">
        <v>0</v>
      </c>
      <c r="AP31">
        <v>1</v>
      </c>
      <c r="AQ31">
        <v>0</v>
      </c>
      <c r="AR31">
        <v>0</v>
      </c>
      <c r="AS31" t="s">
        <v>6</v>
      </c>
      <c r="AT31">
        <v>0.1</v>
      </c>
      <c r="AU31" t="s">
        <v>6</v>
      </c>
      <c r="AV31">
        <v>0</v>
      </c>
      <c r="AW31">
        <v>2</v>
      </c>
      <c r="AX31">
        <v>74713301</v>
      </c>
      <c r="AY31">
        <v>1</v>
      </c>
      <c r="AZ31">
        <v>0</v>
      </c>
      <c r="BA31">
        <v>28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ROUND(Y31*Source!I36,7)</f>
        <v>13.5</v>
      </c>
      <c r="CY31">
        <f t="shared" ref="CY31:CY36" si="11">AA31</f>
        <v>9.11</v>
      </c>
      <c r="CZ31">
        <f t="shared" ref="CZ31:CZ36" si="12">AE31</f>
        <v>1</v>
      </c>
      <c r="DA31">
        <f t="shared" ref="DA31:DA36" si="13">AI31</f>
        <v>9.11</v>
      </c>
      <c r="DB31">
        <f t="shared" ref="DB31:DB36" si="14">ROUND(ROUND(AT31*CZ31,2),2)</f>
        <v>0.1</v>
      </c>
      <c r="DC31">
        <f t="shared" ref="DC31:DC36" si="15">ROUND(ROUND(AT31*AG31,2),2)</f>
        <v>0</v>
      </c>
      <c r="DD31" t="s">
        <v>6</v>
      </c>
      <c r="DE31" t="s">
        <v>6</v>
      </c>
      <c r="DF31">
        <f t="shared" ref="DF31:DF36" si="16">ROUND(ROUND(AE31*AI31,2)*CX31,2)</f>
        <v>122.99</v>
      </c>
      <c r="DG31">
        <f t="shared" ref="DG31:DG38" si="17">ROUND(ROUND(AF31,2)*CX31,2)</f>
        <v>0</v>
      </c>
      <c r="DH31">
        <f>Source!I36*SmtRes!Y31</f>
        <v>13.5</v>
      </c>
      <c r="DI31">
        <f t="shared" ref="DI31:DI36" si="18">AA31</f>
        <v>9.11</v>
      </c>
      <c r="DJ31">
        <f>EtalonRes!Y28</f>
        <v>1</v>
      </c>
      <c r="DK31">
        <f>Source!BC36</f>
        <v>9.11</v>
      </c>
      <c r="DL31" t="s">
        <v>6</v>
      </c>
      <c r="DM31">
        <v>0</v>
      </c>
      <c r="DN31" t="s">
        <v>6</v>
      </c>
      <c r="DO31">
        <v>0</v>
      </c>
      <c r="GP31">
        <v>1</v>
      </c>
      <c r="GQ31">
        <v>-1</v>
      </c>
      <c r="GR31">
        <v>-1</v>
      </c>
    </row>
    <row r="32" spans="1:200" x14ac:dyDescent="0.2">
      <c r="A32">
        <f>ROW(Source!A36)</f>
        <v>36</v>
      </c>
      <c r="B32">
        <v>74674256</v>
      </c>
      <c r="C32">
        <v>74713286</v>
      </c>
      <c r="D32">
        <v>49524301</v>
      </c>
      <c r="E32">
        <v>1</v>
      </c>
      <c r="F32">
        <v>1</v>
      </c>
      <c r="G32">
        <v>1</v>
      </c>
      <c r="H32">
        <v>3</v>
      </c>
      <c r="I32" t="s">
        <v>292</v>
      </c>
      <c r="J32" t="s">
        <v>293</v>
      </c>
      <c r="K32" t="s">
        <v>294</v>
      </c>
      <c r="L32">
        <v>1348</v>
      </c>
      <c r="N32">
        <v>1009</v>
      </c>
      <c r="O32" t="s">
        <v>295</v>
      </c>
      <c r="P32" t="s">
        <v>295</v>
      </c>
      <c r="Q32">
        <v>1000</v>
      </c>
      <c r="W32">
        <v>0</v>
      </c>
      <c r="X32">
        <v>1824693337</v>
      </c>
      <c r="Y32" s="174" t="e">
        <f>#REF!</f>
        <v>#REF!</v>
      </c>
      <c r="AA32">
        <v>94397.82</v>
      </c>
      <c r="AB32">
        <v>0</v>
      </c>
      <c r="AC32">
        <v>0</v>
      </c>
      <c r="AD32">
        <v>0</v>
      </c>
      <c r="AE32">
        <v>10362</v>
      </c>
      <c r="AF32">
        <v>0</v>
      </c>
      <c r="AG32">
        <v>0</v>
      </c>
      <c r="AH32">
        <v>0</v>
      </c>
      <c r="AI32">
        <v>9.11</v>
      </c>
      <c r="AJ32">
        <v>1</v>
      </c>
      <c r="AK32">
        <v>1</v>
      </c>
      <c r="AL32">
        <v>1</v>
      </c>
      <c r="AM32">
        <v>4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6</v>
      </c>
      <c r="AT32">
        <v>1.0000000000000001E-5</v>
      </c>
      <c r="AU32" t="s">
        <v>6</v>
      </c>
      <c r="AV32">
        <v>0</v>
      </c>
      <c r="AW32">
        <v>2</v>
      </c>
      <c r="AX32">
        <v>74713302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 t="e">
        <f>ROUND(Y32*Source!I36,7)</f>
        <v>#REF!</v>
      </c>
      <c r="CY32">
        <f t="shared" si="11"/>
        <v>94397.82</v>
      </c>
      <c r="CZ32">
        <f t="shared" si="12"/>
        <v>10362</v>
      </c>
      <c r="DA32">
        <f t="shared" si="13"/>
        <v>9.11</v>
      </c>
      <c r="DB32">
        <f t="shared" si="14"/>
        <v>0.1</v>
      </c>
      <c r="DC32">
        <f t="shared" si="15"/>
        <v>0</v>
      </c>
      <c r="DD32" t="s">
        <v>6</v>
      </c>
      <c r="DE32" t="s">
        <v>6</v>
      </c>
      <c r="DF32" t="e">
        <f t="shared" si="16"/>
        <v>#REF!</v>
      </c>
      <c r="DG32" t="e">
        <f t="shared" si="17"/>
        <v>#REF!</v>
      </c>
      <c r="DH32" t="e">
        <f>Source!I36*SmtRes!Y32</f>
        <v>#REF!</v>
      </c>
      <c r="DI32">
        <f t="shared" si="18"/>
        <v>94397.82</v>
      </c>
      <c r="DJ32">
        <f>EtalonRes!Y29</f>
        <v>10362</v>
      </c>
      <c r="DK32">
        <f>Source!BC36</f>
        <v>9.11</v>
      </c>
      <c r="DL32" t="s">
        <v>6</v>
      </c>
      <c r="DM32">
        <v>0</v>
      </c>
      <c r="DN32" t="s">
        <v>6</v>
      </c>
      <c r="DO32">
        <v>0</v>
      </c>
      <c r="GQ32">
        <v>-1</v>
      </c>
      <c r="GR32">
        <v>-1</v>
      </c>
    </row>
    <row r="33" spans="1:200" x14ac:dyDescent="0.2">
      <c r="A33">
        <f>ROW(Source!A36)</f>
        <v>36</v>
      </c>
      <c r="B33">
        <v>74674256</v>
      </c>
      <c r="C33">
        <v>74713286</v>
      </c>
      <c r="D33">
        <v>49525498</v>
      </c>
      <c r="E33">
        <v>1</v>
      </c>
      <c r="F33">
        <v>1</v>
      </c>
      <c r="G33">
        <v>1</v>
      </c>
      <c r="H33">
        <v>3</v>
      </c>
      <c r="I33" t="s">
        <v>296</v>
      </c>
      <c r="J33" t="s">
        <v>297</v>
      </c>
      <c r="K33" t="s">
        <v>298</v>
      </c>
      <c r="L33">
        <v>1348</v>
      </c>
      <c r="N33">
        <v>1009</v>
      </c>
      <c r="O33" t="s">
        <v>295</v>
      </c>
      <c r="P33" t="s">
        <v>295</v>
      </c>
      <c r="Q33">
        <v>1000</v>
      </c>
      <c r="W33">
        <v>0</v>
      </c>
      <c r="X33">
        <v>226918189</v>
      </c>
      <c r="Y33" s="174" t="e">
        <f>#REF!</f>
        <v>#REF!</v>
      </c>
      <c r="AA33">
        <v>113237.3</v>
      </c>
      <c r="AB33">
        <v>0</v>
      </c>
      <c r="AC33">
        <v>0</v>
      </c>
      <c r="AD33">
        <v>0</v>
      </c>
      <c r="AE33">
        <v>12430</v>
      </c>
      <c r="AF33">
        <v>0</v>
      </c>
      <c r="AG33">
        <v>0</v>
      </c>
      <c r="AH33">
        <v>0</v>
      </c>
      <c r="AI33">
        <v>9.11</v>
      </c>
      <c r="AJ33">
        <v>1</v>
      </c>
      <c r="AK33">
        <v>1</v>
      </c>
      <c r="AL33">
        <v>1</v>
      </c>
      <c r="AM33">
        <v>4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6</v>
      </c>
      <c r="AT33">
        <v>8.0000000000000007E-5</v>
      </c>
      <c r="AU33" t="s">
        <v>6</v>
      </c>
      <c r="AV33">
        <v>0</v>
      </c>
      <c r="AW33">
        <v>2</v>
      </c>
      <c r="AX33">
        <v>74713303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 t="e">
        <f>ROUND(Y33*Source!I36,7)</f>
        <v>#REF!</v>
      </c>
      <c r="CY33">
        <f t="shared" si="11"/>
        <v>113237.3</v>
      </c>
      <c r="CZ33">
        <f t="shared" si="12"/>
        <v>12430</v>
      </c>
      <c r="DA33">
        <f t="shared" si="13"/>
        <v>9.11</v>
      </c>
      <c r="DB33">
        <f t="shared" si="14"/>
        <v>0.99</v>
      </c>
      <c r="DC33">
        <f t="shared" si="15"/>
        <v>0</v>
      </c>
      <c r="DD33" t="s">
        <v>6</v>
      </c>
      <c r="DE33" t="s">
        <v>6</v>
      </c>
      <c r="DF33" t="e">
        <f t="shared" si="16"/>
        <v>#REF!</v>
      </c>
      <c r="DG33" t="e">
        <f t="shared" si="17"/>
        <v>#REF!</v>
      </c>
      <c r="DH33" t="e">
        <f>Source!I36*SmtRes!Y33</f>
        <v>#REF!</v>
      </c>
      <c r="DI33">
        <f t="shared" si="18"/>
        <v>113237.3</v>
      </c>
      <c r="DJ33">
        <f>EtalonRes!Y30</f>
        <v>12430</v>
      </c>
      <c r="DK33">
        <f>Source!BC36</f>
        <v>9.11</v>
      </c>
      <c r="DL33" t="s">
        <v>6</v>
      </c>
      <c r="DM33">
        <v>0</v>
      </c>
      <c r="DN33" t="s">
        <v>6</v>
      </c>
      <c r="DO33">
        <v>0</v>
      </c>
      <c r="GQ33">
        <v>-1</v>
      </c>
      <c r="GR33">
        <v>-1</v>
      </c>
    </row>
    <row r="34" spans="1:200" x14ac:dyDescent="0.2">
      <c r="A34">
        <f>ROW(Source!A36)</f>
        <v>36</v>
      </c>
      <c r="B34">
        <v>74674256</v>
      </c>
      <c r="C34">
        <v>74713286</v>
      </c>
      <c r="D34">
        <v>49543539</v>
      </c>
      <c r="E34">
        <v>1</v>
      </c>
      <c r="F34">
        <v>1</v>
      </c>
      <c r="G34">
        <v>1</v>
      </c>
      <c r="H34">
        <v>3</v>
      </c>
      <c r="I34" t="s">
        <v>299</v>
      </c>
      <c r="J34" t="s">
        <v>300</v>
      </c>
      <c r="K34" t="s">
        <v>301</v>
      </c>
      <c r="L34">
        <v>1348</v>
      </c>
      <c r="N34">
        <v>1009</v>
      </c>
      <c r="O34" t="s">
        <v>295</v>
      </c>
      <c r="P34" t="s">
        <v>295</v>
      </c>
      <c r="Q34">
        <v>1000</v>
      </c>
      <c r="W34">
        <v>0</v>
      </c>
      <c r="X34">
        <v>-2055168211</v>
      </c>
      <c r="Y34" s="174" t="e">
        <f>#REF!</f>
        <v>#REF!</v>
      </c>
      <c r="AA34">
        <v>59294.71</v>
      </c>
      <c r="AB34">
        <v>0</v>
      </c>
      <c r="AC34">
        <v>0</v>
      </c>
      <c r="AD34">
        <v>0</v>
      </c>
      <c r="AE34">
        <v>6508.75</v>
      </c>
      <c r="AF34">
        <v>0</v>
      </c>
      <c r="AG34">
        <v>0</v>
      </c>
      <c r="AH34">
        <v>0</v>
      </c>
      <c r="AI34">
        <v>9.11</v>
      </c>
      <c r="AJ34">
        <v>1</v>
      </c>
      <c r="AK34">
        <v>1</v>
      </c>
      <c r="AL34">
        <v>1</v>
      </c>
      <c r="AM34">
        <v>4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6</v>
      </c>
      <c r="AT34">
        <v>4.2999999999999999E-4</v>
      </c>
      <c r="AU34" t="s">
        <v>6</v>
      </c>
      <c r="AV34">
        <v>0</v>
      </c>
      <c r="AW34">
        <v>2</v>
      </c>
      <c r="AX34">
        <v>74713304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 t="e">
        <f>ROUND(Y34*Source!I36,7)</f>
        <v>#REF!</v>
      </c>
      <c r="CY34">
        <f t="shared" si="11"/>
        <v>59294.71</v>
      </c>
      <c r="CZ34">
        <f t="shared" si="12"/>
        <v>6508.75</v>
      </c>
      <c r="DA34">
        <f t="shared" si="13"/>
        <v>9.11</v>
      </c>
      <c r="DB34">
        <f t="shared" si="14"/>
        <v>2.8</v>
      </c>
      <c r="DC34">
        <f t="shared" si="15"/>
        <v>0</v>
      </c>
      <c r="DD34" t="s">
        <v>6</v>
      </c>
      <c r="DE34" t="s">
        <v>6</v>
      </c>
      <c r="DF34" t="e">
        <f t="shared" si="16"/>
        <v>#REF!</v>
      </c>
      <c r="DG34" t="e">
        <f t="shared" si="17"/>
        <v>#REF!</v>
      </c>
      <c r="DH34" t="e">
        <f>Source!I36*SmtRes!Y34</f>
        <v>#REF!</v>
      </c>
      <c r="DI34">
        <f t="shared" si="18"/>
        <v>59294.71</v>
      </c>
      <c r="DJ34">
        <f>EtalonRes!Y31</f>
        <v>6508.75</v>
      </c>
      <c r="DK34">
        <f>Source!BC36</f>
        <v>9.11</v>
      </c>
      <c r="DL34" t="s">
        <v>6</v>
      </c>
      <c r="DM34">
        <v>0</v>
      </c>
      <c r="DN34" t="s">
        <v>6</v>
      </c>
      <c r="DO34">
        <v>0</v>
      </c>
      <c r="GQ34">
        <v>-1</v>
      </c>
      <c r="GR34">
        <v>-1</v>
      </c>
    </row>
    <row r="35" spans="1:200" x14ac:dyDescent="0.2">
      <c r="A35">
        <f>ROW(Source!A36)</f>
        <v>36</v>
      </c>
      <c r="B35">
        <v>74674256</v>
      </c>
      <c r="C35">
        <v>74713286</v>
      </c>
      <c r="D35">
        <v>49565709</v>
      </c>
      <c r="E35">
        <v>1</v>
      </c>
      <c r="F35">
        <v>1</v>
      </c>
      <c r="G35">
        <v>1</v>
      </c>
      <c r="H35">
        <v>3</v>
      </c>
      <c r="I35" t="s">
        <v>62</v>
      </c>
      <c r="J35" t="s">
        <v>65</v>
      </c>
      <c r="K35" t="s">
        <v>63</v>
      </c>
      <c r="L35">
        <v>1327</v>
      </c>
      <c r="N35">
        <v>1005</v>
      </c>
      <c r="O35" t="s">
        <v>64</v>
      </c>
      <c r="P35" t="s">
        <v>64</v>
      </c>
      <c r="Q35">
        <v>1</v>
      </c>
      <c r="W35">
        <v>1</v>
      </c>
      <c r="X35">
        <v>1232260308</v>
      </c>
      <c r="Y35">
        <f t="shared" si="10"/>
        <v>-0.02</v>
      </c>
      <c r="AA35">
        <v>14024.85</v>
      </c>
      <c r="AB35">
        <v>0</v>
      </c>
      <c r="AC35">
        <v>0</v>
      </c>
      <c r="AD35">
        <v>0</v>
      </c>
      <c r="AE35">
        <v>1539.5</v>
      </c>
      <c r="AF35">
        <v>0</v>
      </c>
      <c r="AG35">
        <v>0</v>
      </c>
      <c r="AH35">
        <v>0</v>
      </c>
      <c r="AI35">
        <v>9.11</v>
      </c>
      <c r="AJ35">
        <v>1</v>
      </c>
      <c r="AK35">
        <v>1</v>
      </c>
      <c r="AL35">
        <v>1</v>
      </c>
      <c r="AM35">
        <v>4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6</v>
      </c>
      <c r="AT35">
        <v>-0.02</v>
      </c>
      <c r="AU35" t="s">
        <v>6</v>
      </c>
      <c r="AV35">
        <v>0</v>
      </c>
      <c r="AW35">
        <v>2</v>
      </c>
      <c r="AX35">
        <v>74713305</v>
      </c>
      <c r="AY35">
        <v>1</v>
      </c>
      <c r="AZ35">
        <v>6144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ROUND(Y35*Source!I36,7)</f>
        <v>-2.7</v>
      </c>
      <c r="CY35">
        <f t="shared" si="11"/>
        <v>14024.85</v>
      </c>
      <c r="CZ35">
        <f t="shared" si="12"/>
        <v>1539.5</v>
      </c>
      <c r="DA35">
        <f t="shared" si="13"/>
        <v>9.11</v>
      </c>
      <c r="DB35">
        <f t="shared" si="14"/>
        <v>-30.79</v>
      </c>
      <c r="DC35">
        <f t="shared" si="15"/>
        <v>0</v>
      </c>
      <c r="DD35" t="s">
        <v>6</v>
      </c>
      <c r="DE35" t="s">
        <v>6</v>
      </c>
      <c r="DF35">
        <f t="shared" si="16"/>
        <v>-37867.1</v>
      </c>
      <c r="DG35">
        <f t="shared" si="17"/>
        <v>0</v>
      </c>
      <c r="DH35">
        <f>Source!I36*SmtRes!Y35</f>
        <v>-2.7</v>
      </c>
      <c r="DI35">
        <f t="shared" si="18"/>
        <v>14024.85</v>
      </c>
      <c r="DJ35">
        <f>EtalonRes!Y32</f>
        <v>1539.5</v>
      </c>
      <c r="DK35">
        <f>Source!BC36</f>
        <v>9.11</v>
      </c>
      <c r="DL35" t="s">
        <v>6</v>
      </c>
      <c r="DM35">
        <v>0</v>
      </c>
      <c r="DN35" t="s">
        <v>6</v>
      </c>
      <c r="DO35">
        <v>0</v>
      </c>
      <c r="GP35">
        <v>0</v>
      </c>
      <c r="GQ35">
        <v>-1</v>
      </c>
      <c r="GR35">
        <v>-1</v>
      </c>
    </row>
    <row r="36" spans="1:200" x14ac:dyDescent="0.2">
      <c r="A36">
        <f>ROW(Source!A36)</f>
        <v>36</v>
      </c>
      <c r="B36">
        <v>74674256</v>
      </c>
      <c r="C36">
        <v>74713286</v>
      </c>
      <c r="D36">
        <v>0</v>
      </c>
      <c r="E36">
        <v>0</v>
      </c>
      <c r="F36">
        <v>1</v>
      </c>
      <c r="G36">
        <v>1</v>
      </c>
      <c r="H36">
        <v>3</v>
      </c>
      <c r="I36" t="s">
        <v>35</v>
      </c>
      <c r="J36" t="s">
        <v>75</v>
      </c>
      <c r="K36" t="s">
        <v>74</v>
      </c>
      <c r="L36">
        <v>1371</v>
      </c>
      <c r="N36">
        <v>1013</v>
      </c>
      <c r="O36" t="s">
        <v>23</v>
      </c>
      <c r="P36" t="s">
        <v>23</v>
      </c>
      <c r="Q36">
        <v>1</v>
      </c>
      <c r="W36">
        <v>0</v>
      </c>
      <c r="X36">
        <v>-398898418</v>
      </c>
      <c r="Y36">
        <f t="shared" si="10"/>
        <v>1</v>
      </c>
      <c r="AA36">
        <v>1037.5</v>
      </c>
      <c r="AB36">
        <v>0</v>
      </c>
      <c r="AC36">
        <v>0</v>
      </c>
      <c r="AD36">
        <v>0</v>
      </c>
      <c r="AE36">
        <v>1091.0500000000002</v>
      </c>
      <c r="AF36">
        <v>0</v>
      </c>
      <c r="AG36">
        <v>0</v>
      </c>
      <c r="AH36">
        <v>0</v>
      </c>
      <c r="AI36">
        <v>9.11</v>
      </c>
      <c r="AJ36">
        <v>1</v>
      </c>
      <c r="AK36">
        <v>1</v>
      </c>
      <c r="AL36">
        <v>1</v>
      </c>
      <c r="AM36">
        <v>0</v>
      </c>
      <c r="AN36">
        <v>0</v>
      </c>
      <c r="AO36">
        <v>0</v>
      </c>
      <c r="AP36">
        <v>1</v>
      </c>
      <c r="AQ36">
        <v>0</v>
      </c>
      <c r="AR36">
        <v>0</v>
      </c>
      <c r="AS36" t="s">
        <v>6</v>
      </c>
      <c r="AT36">
        <v>1</v>
      </c>
      <c r="AU36" t="s">
        <v>6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ROUND(Y36*Source!I36,7)</f>
        <v>135</v>
      </c>
      <c r="CY36">
        <f t="shared" si="11"/>
        <v>1037.5</v>
      </c>
      <c r="CZ36">
        <f t="shared" si="12"/>
        <v>1091.0500000000002</v>
      </c>
      <c r="DA36">
        <f t="shared" si="13"/>
        <v>9.11</v>
      </c>
      <c r="DB36">
        <f t="shared" si="14"/>
        <v>1091.05</v>
      </c>
      <c r="DC36">
        <f t="shared" si="15"/>
        <v>0</v>
      </c>
      <c r="DD36" t="s">
        <v>6</v>
      </c>
      <c r="DE36" t="s">
        <v>6</v>
      </c>
      <c r="DF36">
        <f t="shared" si="16"/>
        <v>1341828.45</v>
      </c>
      <c r="DG36">
        <f t="shared" si="17"/>
        <v>0</v>
      </c>
      <c r="DH36">
        <f>Source!I36*SmtRes!Y36</f>
        <v>135</v>
      </c>
      <c r="DI36">
        <f t="shared" si="18"/>
        <v>1037.5</v>
      </c>
      <c r="DJ36">
        <f t="shared" ref="DJ36" si="19">DF36</f>
        <v>1341828.45</v>
      </c>
      <c r="DK36">
        <f>Source!BC36</f>
        <v>9.11</v>
      </c>
      <c r="DL36" t="s">
        <v>6</v>
      </c>
      <c r="DM36">
        <v>0</v>
      </c>
      <c r="DN36" t="s">
        <v>6</v>
      </c>
      <c r="DO36">
        <v>0</v>
      </c>
      <c r="GP36">
        <v>1</v>
      </c>
      <c r="GQ36">
        <v>-1</v>
      </c>
      <c r="GR36">
        <v>-1</v>
      </c>
    </row>
    <row r="37" spans="1:200" x14ac:dyDescent="0.2">
      <c r="A37">
        <f>ROW(Source!A40)</f>
        <v>40</v>
      </c>
      <c r="B37">
        <v>74674256</v>
      </c>
      <c r="C37">
        <v>74675854</v>
      </c>
      <c r="D37">
        <v>49510719</v>
      </c>
      <c r="E37">
        <v>70</v>
      </c>
      <c r="F37">
        <v>1</v>
      </c>
      <c r="G37">
        <v>1</v>
      </c>
      <c r="H37">
        <v>1</v>
      </c>
      <c r="I37" t="s">
        <v>302</v>
      </c>
      <c r="J37" t="s">
        <v>6</v>
      </c>
      <c r="K37" t="s">
        <v>303</v>
      </c>
      <c r="L37">
        <v>1191</v>
      </c>
      <c r="N37">
        <v>1013</v>
      </c>
      <c r="O37" t="s">
        <v>267</v>
      </c>
      <c r="P37" t="s">
        <v>267</v>
      </c>
      <c r="Q37">
        <v>1</v>
      </c>
      <c r="W37">
        <v>0</v>
      </c>
      <c r="X37">
        <v>784619160</v>
      </c>
      <c r="Y37">
        <f t="shared" ref="Y37:Y42" si="20">(AT37*ROUND(1.05,7))</f>
        <v>161.70000000000002</v>
      </c>
      <c r="AA37">
        <v>0</v>
      </c>
      <c r="AB37">
        <v>0</v>
      </c>
      <c r="AC37">
        <v>0</v>
      </c>
      <c r="AD37">
        <v>291.83</v>
      </c>
      <c r="AE37">
        <v>0</v>
      </c>
      <c r="AF37">
        <v>0</v>
      </c>
      <c r="AG37">
        <v>0</v>
      </c>
      <c r="AH37">
        <v>8.74</v>
      </c>
      <c r="AI37">
        <v>1</v>
      </c>
      <c r="AJ37">
        <v>1</v>
      </c>
      <c r="AK37">
        <v>1</v>
      </c>
      <c r="AL37">
        <v>33.39</v>
      </c>
      <c r="AM37">
        <v>4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6</v>
      </c>
      <c r="AT37">
        <v>154</v>
      </c>
      <c r="AU37" t="s">
        <v>83</v>
      </c>
      <c r="AV37">
        <v>1</v>
      </c>
      <c r="AW37">
        <v>2</v>
      </c>
      <c r="AX37">
        <v>74675867</v>
      </c>
      <c r="AY37">
        <v>1</v>
      </c>
      <c r="AZ37">
        <v>0</v>
      </c>
      <c r="BA37">
        <v>33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U37">
        <f>ROUND(AT37*Source!I40*AH37*AL37,2)</f>
        <v>13347.66</v>
      </c>
      <c r="CV37">
        <f>ROUND(Y37*Source!I40,7)</f>
        <v>48.024900000000002</v>
      </c>
      <c r="CW37">
        <v>0</v>
      </c>
      <c r="CX37">
        <f>ROUND(Y37*Source!I40,7)</f>
        <v>48.024900000000002</v>
      </c>
      <c r="CY37">
        <f>AD37</f>
        <v>291.83</v>
      </c>
      <c r="CZ37">
        <f>AH37</f>
        <v>8.74</v>
      </c>
      <c r="DA37">
        <f>AL37</f>
        <v>33.39</v>
      </c>
      <c r="DB37">
        <f t="shared" ref="DB37:DB42" si="21">ROUND((ROUND(AT37*CZ37,2)*ROUND(1.05,7)),2)</f>
        <v>1413.26</v>
      </c>
      <c r="DC37">
        <f t="shared" ref="DC37:DC42" si="22">ROUND((ROUND(AT37*AG37,2)*ROUND(1.05,7)),2)</f>
        <v>0</v>
      </c>
      <c r="DD37" t="s">
        <v>6</v>
      </c>
      <c r="DE37" t="s">
        <v>6</v>
      </c>
      <c r="DF37">
        <f t="shared" ref="DF37:DF42" si="23">ROUND(ROUND(AE37,2)*CX37,2)</f>
        <v>0</v>
      </c>
      <c r="DG37">
        <f t="shared" si="17"/>
        <v>0</v>
      </c>
      <c r="DH37">
        <f>Source!I40*SmtRes!Y37</f>
        <v>48.024900000000002</v>
      </c>
      <c r="DI37">
        <f>AD37</f>
        <v>291.83</v>
      </c>
      <c r="DJ37">
        <f>EtalonRes!AB33</f>
        <v>8.74</v>
      </c>
      <c r="DK37">
        <f>Source!BA40</f>
        <v>33.39</v>
      </c>
      <c r="DL37" t="s">
        <v>6</v>
      </c>
      <c r="DM37">
        <v>0</v>
      </c>
      <c r="DN37" t="s">
        <v>6</v>
      </c>
      <c r="DO37">
        <v>0</v>
      </c>
      <c r="GQ37">
        <v>-1</v>
      </c>
      <c r="GR37">
        <v>-1</v>
      </c>
    </row>
    <row r="38" spans="1:200" x14ac:dyDescent="0.2">
      <c r="A38">
        <f>ROW(Source!A40)</f>
        <v>40</v>
      </c>
      <c r="B38">
        <v>74674256</v>
      </c>
      <c r="C38">
        <v>74675854</v>
      </c>
      <c r="D38">
        <v>49510905</v>
      </c>
      <c r="E38">
        <v>70</v>
      </c>
      <c r="F38">
        <v>1</v>
      </c>
      <c r="G38">
        <v>1</v>
      </c>
      <c r="H38">
        <v>1</v>
      </c>
      <c r="I38" t="s">
        <v>268</v>
      </c>
      <c r="J38" t="s">
        <v>6</v>
      </c>
      <c r="K38" t="s">
        <v>269</v>
      </c>
      <c r="L38">
        <v>1191</v>
      </c>
      <c r="N38">
        <v>1013</v>
      </c>
      <c r="O38" t="s">
        <v>267</v>
      </c>
      <c r="P38" t="s">
        <v>267</v>
      </c>
      <c r="Q38">
        <v>1</v>
      </c>
      <c r="W38">
        <v>0</v>
      </c>
      <c r="X38">
        <v>-1417349443</v>
      </c>
      <c r="Y38">
        <f t="shared" si="20"/>
        <v>1.26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33.39</v>
      </c>
      <c r="AL38">
        <v>1</v>
      </c>
      <c r="AM38">
        <v>4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6</v>
      </c>
      <c r="AT38">
        <v>1.2</v>
      </c>
      <c r="AU38" t="s">
        <v>83</v>
      </c>
      <c r="AV38">
        <v>2</v>
      </c>
      <c r="AW38">
        <v>2</v>
      </c>
      <c r="AX38">
        <v>74675868</v>
      </c>
      <c r="AY38">
        <v>1</v>
      </c>
      <c r="AZ38">
        <v>0</v>
      </c>
      <c r="BA38">
        <v>34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ROUND(Y38*Source!I40,7)</f>
        <v>0.37422</v>
      </c>
      <c r="CY38">
        <f>AD38</f>
        <v>0</v>
      </c>
      <c r="CZ38">
        <f>AH38</f>
        <v>0</v>
      </c>
      <c r="DA38">
        <f>AL38</f>
        <v>1</v>
      </c>
      <c r="DB38">
        <f t="shared" si="21"/>
        <v>0</v>
      </c>
      <c r="DC38">
        <f t="shared" si="22"/>
        <v>0</v>
      </c>
      <c r="DD38" t="s">
        <v>6</v>
      </c>
      <c r="DE38" t="s">
        <v>6</v>
      </c>
      <c r="DF38">
        <f t="shared" si="23"/>
        <v>0</v>
      </c>
      <c r="DG38">
        <f t="shared" si="17"/>
        <v>0</v>
      </c>
      <c r="DH38">
        <f>Source!I40*SmtRes!Y38</f>
        <v>0.37422</v>
      </c>
      <c r="DI38">
        <f>AD38</f>
        <v>0</v>
      </c>
      <c r="DJ38">
        <f>EtalonRes!AB34</f>
        <v>0</v>
      </c>
      <c r="DK38">
        <f>Source!BA40</f>
        <v>33.39</v>
      </c>
      <c r="DL38" t="s">
        <v>6</v>
      </c>
      <c r="DM38">
        <v>0</v>
      </c>
      <c r="DN38" t="s">
        <v>6</v>
      </c>
      <c r="DO38">
        <v>0</v>
      </c>
      <c r="GQ38">
        <v>-1</v>
      </c>
      <c r="GR38">
        <v>-1</v>
      </c>
    </row>
    <row r="39" spans="1:200" x14ac:dyDescent="0.2">
      <c r="A39">
        <f>ROW(Source!A40)</f>
        <v>40</v>
      </c>
      <c r="B39">
        <v>74674256</v>
      </c>
      <c r="C39">
        <v>74675854</v>
      </c>
      <c r="D39">
        <v>49672573</v>
      </c>
      <c r="E39">
        <v>1</v>
      </c>
      <c r="F39">
        <v>1</v>
      </c>
      <c r="G39">
        <v>1</v>
      </c>
      <c r="H39">
        <v>2</v>
      </c>
      <c r="I39" t="s">
        <v>270</v>
      </c>
      <c r="J39" t="s">
        <v>271</v>
      </c>
      <c r="K39" t="s">
        <v>272</v>
      </c>
      <c r="L39">
        <v>1367</v>
      </c>
      <c r="N39">
        <v>1011</v>
      </c>
      <c r="O39" t="s">
        <v>273</v>
      </c>
      <c r="P39" t="s">
        <v>273</v>
      </c>
      <c r="Q39">
        <v>1</v>
      </c>
      <c r="W39">
        <v>0</v>
      </c>
      <c r="X39">
        <v>-430484415</v>
      </c>
      <c r="Y39">
        <f t="shared" si="20"/>
        <v>0.504</v>
      </c>
      <c r="AA39">
        <v>0</v>
      </c>
      <c r="AB39">
        <v>1530.2</v>
      </c>
      <c r="AC39">
        <v>450.77</v>
      </c>
      <c r="AD39">
        <v>0</v>
      </c>
      <c r="AE39">
        <v>0</v>
      </c>
      <c r="AF39">
        <v>115.4</v>
      </c>
      <c r="AG39">
        <v>13.5</v>
      </c>
      <c r="AH39">
        <v>0</v>
      </c>
      <c r="AI39">
        <v>1</v>
      </c>
      <c r="AJ39">
        <v>13.26</v>
      </c>
      <c r="AK39">
        <v>33.39</v>
      </c>
      <c r="AL39">
        <v>1</v>
      </c>
      <c r="AM39">
        <v>4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6</v>
      </c>
      <c r="AT39">
        <v>0.48</v>
      </c>
      <c r="AU39" t="s">
        <v>83</v>
      </c>
      <c r="AV39">
        <v>0</v>
      </c>
      <c r="AW39">
        <v>2</v>
      </c>
      <c r="AX39">
        <v>74675869</v>
      </c>
      <c r="AY39">
        <v>1</v>
      </c>
      <c r="AZ39">
        <v>0</v>
      </c>
      <c r="BA39">
        <v>35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f>ROUND(Y39*Source!I40*DO39,7)</f>
        <v>0</v>
      </c>
      <c r="CX39">
        <f>ROUND(Y39*Source!I40,7)</f>
        <v>0.14968799999999999</v>
      </c>
      <c r="CY39">
        <f>AB39</f>
        <v>1530.2</v>
      </c>
      <c r="CZ39">
        <f>AF39</f>
        <v>115.4</v>
      </c>
      <c r="DA39">
        <f>AJ39</f>
        <v>13.26</v>
      </c>
      <c r="DB39">
        <f t="shared" si="21"/>
        <v>58.16</v>
      </c>
      <c r="DC39">
        <f t="shared" si="22"/>
        <v>6.8</v>
      </c>
      <c r="DD39" t="s">
        <v>6</v>
      </c>
      <c r="DE39" t="s">
        <v>6</v>
      </c>
      <c r="DF39">
        <f t="shared" si="23"/>
        <v>0</v>
      </c>
      <c r="DG39">
        <f>ROUND(ROUND(AF39*AJ39,2)*CX39,2)</f>
        <v>229.05</v>
      </c>
      <c r="DH39">
        <f>Source!I40*SmtRes!Y39</f>
        <v>0.14968799999999999</v>
      </c>
      <c r="DI39">
        <f>AB39</f>
        <v>1530.2</v>
      </c>
      <c r="DJ39">
        <f>EtalonRes!Z35</f>
        <v>115.4</v>
      </c>
      <c r="DK39">
        <f>Source!BB40</f>
        <v>13.26</v>
      </c>
      <c r="DL39" t="s">
        <v>6</v>
      </c>
      <c r="DM39">
        <v>0</v>
      </c>
      <c r="DN39" t="s">
        <v>6</v>
      </c>
      <c r="DO39">
        <v>0</v>
      </c>
      <c r="GQ39">
        <v>-1</v>
      </c>
      <c r="GR39">
        <v>-1</v>
      </c>
    </row>
    <row r="40" spans="1:200" x14ac:dyDescent="0.2">
      <c r="A40">
        <f>ROW(Source!A40)</f>
        <v>40</v>
      </c>
      <c r="B40">
        <v>74674256</v>
      </c>
      <c r="C40">
        <v>74675854</v>
      </c>
      <c r="D40">
        <v>49672703</v>
      </c>
      <c r="E40">
        <v>1</v>
      </c>
      <c r="F40">
        <v>1</v>
      </c>
      <c r="G40">
        <v>1</v>
      </c>
      <c r="H40">
        <v>2</v>
      </c>
      <c r="I40" t="s">
        <v>304</v>
      </c>
      <c r="J40" t="s">
        <v>305</v>
      </c>
      <c r="K40" t="s">
        <v>306</v>
      </c>
      <c r="L40">
        <v>1367</v>
      </c>
      <c r="N40">
        <v>1011</v>
      </c>
      <c r="O40" t="s">
        <v>273</v>
      </c>
      <c r="P40" t="s">
        <v>273</v>
      </c>
      <c r="Q40">
        <v>1</v>
      </c>
      <c r="W40">
        <v>0</v>
      </c>
      <c r="X40">
        <v>-1424865896</v>
      </c>
      <c r="Y40">
        <f t="shared" si="20"/>
        <v>0.35700000000000004</v>
      </c>
      <c r="AA40">
        <v>0</v>
      </c>
      <c r="AB40">
        <v>88.31</v>
      </c>
      <c r="AC40">
        <v>0</v>
      </c>
      <c r="AD40">
        <v>0</v>
      </c>
      <c r="AE40">
        <v>0</v>
      </c>
      <c r="AF40">
        <v>6.66</v>
      </c>
      <c r="AG40">
        <v>0</v>
      </c>
      <c r="AH40">
        <v>0</v>
      </c>
      <c r="AI40">
        <v>1</v>
      </c>
      <c r="AJ40">
        <v>13.26</v>
      </c>
      <c r="AK40">
        <v>33.39</v>
      </c>
      <c r="AL40">
        <v>1</v>
      </c>
      <c r="AM40">
        <v>4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6</v>
      </c>
      <c r="AT40">
        <v>0.34</v>
      </c>
      <c r="AU40" t="s">
        <v>83</v>
      </c>
      <c r="AV40">
        <v>0</v>
      </c>
      <c r="AW40">
        <v>2</v>
      </c>
      <c r="AX40">
        <v>74675870</v>
      </c>
      <c r="AY40">
        <v>1</v>
      </c>
      <c r="AZ40">
        <v>0</v>
      </c>
      <c r="BA40">
        <v>36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f>ROUND(Y40*Source!I40*DO40,7)</f>
        <v>0</v>
      </c>
      <c r="CX40">
        <f>ROUND(Y40*Source!I40,7)</f>
        <v>0.106029</v>
      </c>
      <c r="CY40">
        <f>AB40</f>
        <v>88.31</v>
      </c>
      <c r="CZ40">
        <f>AF40</f>
        <v>6.66</v>
      </c>
      <c r="DA40">
        <f>AJ40</f>
        <v>13.26</v>
      </c>
      <c r="DB40">
        <f t="shared" si="21"/>
        <v>2.37</v>
      </c>
      <c r="DC40">
        <f t="shared" si="22"/>
        <v>0</v>
      </c>
      <c r="DD40" t="s">
        <v>6</v>
      </c>
      <c r="DE40" t="s">
        <v>6</v>
      </c>
      <c r="DF40">
        <f t="shared" si="23"/>
        <v>0</v>
      </c>
      <c r="DG40">
        <f>ROUND(ROUND(AF40*AJ40,2)*CX40,2)</f>
        <v>9.36</v>
      </c>
      <c r="DH40">
        <f>Source!I40*SmtRes!Y40</f>
        <v>0.10602900000000001</v>
      </c>
      <c r="DI40">
        <f>AB40</f>
        <v>88.31</v>
      </c>
      <c r="DJ40">
        <f>EtalonRes!Z36</f>
        <v>6.66</v>
      </c>
      <c r="DK40">
        <f>Source!BB40</f>
        <v>13.26</v>
      </c>
      <c r="DL40" t="s">
        <v>6</v>
      </c>
      <c r="DM40">
        <v>0</v>
      </c>
      <c r="DN40" t="s">
        <v>6</v>
      </c>
      <c r="DO40">
        <v>0</v>
      </c>
      <c r="GQ40">
        <v>-1</v>
      </c>
      <c r="GR40">
        <v>-1</v>
      </c>
    </row>
    <row r="41" spans="1:200" x14ac:dyDescent="0.2">
      <c r="A41">
        <f>ROW(Source!A40)</f>
        <v>40</v>
      </c>
      <c r="B41">
        <v>74674256</v>
      </c>
      <c r="C41">
        <v>74675854</v>
      </c>
      <c r="D41">
        <v>49673503</v>
      </c>
      <c r="E41">
        <v>1</v>
      </c>
      <c r="F41">
        <v>1</v>
      </c>
      <c r="G41">
        <v>1</v>
      </c>
      <c r="H41">
        <v>2</v>
      </c>
      <c r="I41" t="s">
        <v>277</v>
      </c>
      <c r="J41" t="s">
        <v>278</v>
      </c>
      <c r="K41" t="s">
        <v>279</v>
      </c>
      <c r="L41">
        <v>1367</v>
      </c>
      <c r="N41">
        <v>1011</v>
      </c>
      <c r="O41" t="s">
        <v>273</v>
      </c>
      <c r="P41" t="s">
        <v>273</v>
      </c>
      <c r="Q41">
        <v>1</v>
      </c>
      <c r="W41">
        <v>0</v>
      </c>
      <c r="X41">
        <v>509054691</v>
      </c>
      <c r="Y41">
        <f t="shared" si="20"/>
        <v>0.75600000000000001</v>
      </c>
      <c r="AA41">
        <v>0</v>
      </c>
      <c r="AB41">
        <v>871.31</v>
      </c>
      <c r="AC41">
        <v>387.32</v>
      </c>
      <c r="AD41">
        <v>0</v>
      </c>
      <c r="AE41">
        <v>0</v>
      </c>
      <c r="AF41">
        <v>65.709999999999994</v>
      </c>
      <c r="AG41">
        <v>11.6</v>
      </c>
      <c r="AH41">
        <v>0</v>
      </c>
      <c r="AI41">
        <v>1</v>
      </c>
      <c r="AJ41">
        <v>13.26</v>
      </c>
      <c r="AK41">
        <v>33.39</v>
      </c>
      <c r="AL41">
        <v>1</v>
      </c>
      <c r="AM41">
        <v>4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6</v>
      </c>
      <c r="AT41">
        <v>0.72</v>
      </c>
      <c r="AU41" t="s">
        <v>83</v>
      </c>
      <c r="AV41">
        <v>0</v>
      </c>
      <c r="AW41">
        <v>2</v>
      </c>
      <c r="AX41">
        <v>74675871</v>
      </c>
      <c r="AY41">
        <v>1</v>
      </c>
      <c r="AZ41">
        <v>0</v>
      </c>
      <c r="BA41">
        <v>37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f>ROUND(Y41*Source!I40*DO41,7)</f>
        <v>0</v>
      </c>
      <c r="CX41">
        <f>ROUND(Y41*Source!I40,7)</f>
        <v>0.22453200000000001</v>
      </c>
      <c r="CY41">
        <f>AB41</f>
        <v>871.31</v>
      </c>
      <c r="CZ41">
        <f>AF41</f>
        <v>65.709999999999994</v>
      </c>
      <c r="DA41">
        <f>AJ41</f>
        <v>13.26</v>
      </c>
      <c r="DB41">
        <f t="shared" si="21"/>
        <v>49.68</v>
      </c>
      <c r="DC41">
        <f t="shared" si="22"/>
        <v>8.77</v>
      </c>
      <c r="DD41" t="s">
        <v>6</v>
      </c>
      <c r="DE41" t="s">
        <v>6</v>
      </c>
      <c r="DF41">
        <f t="shared" si="23"/>
        <v>0</v>
      </c>
      <c r="DG41">
        <f>ROUND(ROUND(AF41*AJ41,2)*CX41,2)</f>
        <v>195.64</v>
      </c>
      <c r="DH41">
        <f>Source!I40*SmtRes!Y41</f>
        <v>0.22453199999999998</v>
      </c>
      <c r="DI41">
        <f>AB41</f>
        <v>871.31</v>
      </c>
      <c r="DJ41">
        <f>EtalonRes!Z37</f>
        <v>65.709999999999994</v>
      </c>
      <c r="DK41">
        <f>Source!BB40</f>
        <v>13.26</v>
      </c>
      <c r="DL41" t="s">
        <v>6</v>
      </c>
      <c r="DM41">
        <v>0</v>
      </c>
      <c r="DN41" t="s">
        <v>6</v>
      </c>
      <c r="DO41">
        <v>0</v>
      </c>
      <c r="GQ41">
        <v>-1</v>
      </c>
      <c r="GR41">
        <v>-1</v>
      </c>
    </row>
    <row r="42" spans="1:200" x14ac:dyDescent="0.2">
      <c r="A42">
        <f>ROW(Source!A40)</f>
        <v>40</v>
      </c>
      <c r="B42">
        <v>74674256</v>
      </c>
      <c r="C42">
        <v>74675854</v>
      </c>
      <c r="D42">
        <v>49673715</v>
      </c>
      <c r="E42">
        <v>1</v>
      </c>
      <c r="F42">
        <v>1</v>
      </c>
      <c r="G42">
        <v>1</v>
      </c>
      <c r="H42">
        <v>2</v>
      </c>
      <c r="I42" t="s">
        <v>289</v>
      </c>
      <c r="J42" t="s">
        <v>290</v>
      </c>
      <c r="K42" t="s">
        <v>291</v>
      </c>
      <c r="L42">
        <v>1367</v>
      </c>
      <c r="N42">
        <v>1011</v>
      </c>
      <c r="O42" t="s">
        <v>273</v>
      </c>
      <c r="P42" t="s">
        <v>273</v>
      </c>
      <c r="Q42">
        <v>1</v>
      </c>
      <c r="W42">
        <v>0</v>
      </c>
      <c r="X42">
        <v>829370094</v>
      </c>
      <c r="Y42">
        <f t="shared" si="20"/>
        <v>1.6170000000000002</v>
      </c>
      <c r="AA42">
        <v>0</v>
      </c>
      <c r="AB42">
        <v>107.41</v>
      </c>
      <c r="AC42">
        <v>0</v>
      </c>
      <c r="AD42">
        <v>0</v>
      </c>
      <c r="AE42">
        <v>0</v>
      </c>
      <c r="AF42">
        <v>8.1</v>
      </c>
      <c r="AG42">
        <v>0</v>
      </c>
      <c r="AH42">
        <v>0</v>
      </c>
      <c r="AI42">
        <v>1</v>
      </c>
      <c r="AJ42">
        <v>13.26</v>
      </c>
      <c r="AK42">
        <v>33.39</v>
      </c>
      <c r="AL42">
        <v>1</v>
      </c>
      <c r="AM42">
        <v>4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6</v>
      </c>
      <c r="AT42">
        <v>1.54</v>
      </c>
      <c r="AU42" t="s">
        <v>83</v>
      </c>
      <c r="AV42">
        <v>0</v>
      </c>
      <c r="AW42">
        <v>2</v>
      </c>
      <c r="AX42">
        <v>74675872</v>
      </c>
      <c r="AY42">
        <v>1</v>
      </c>
      <c r="AZ42">
        <v>0</v>
      </c>
      <c r="BA42">
        <v>38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f>ROUND(Y42*Source!I40*DO42,7)</f>
        <v>0</v>
      </c>
      <c r="CX42">
        <f>ROUND(Y42*Source!I40,7)</f>
        <v>0.48024899999999998</v>
      </c>
      <c r="CY42">
        <f>AB42</f>
        <v>107.41</v>
      </c>
      <c r="CZ42">
        <f>AF42</f>
        <v>8.1</v>
      </c>
      <c r="DA42">
        <f>AJ42</f>
        <v>13.26</v>
      </c>
      <c r="DB42">
        <f t="shared" si="21"/>
        <v>13.09</v>
      </c>
      <c r="DC42">
        <f t="shared" si="22"/>
        <v>0</v>
      </c>
      <c r="DD42" t="s">
        <v>6</v>
      </c>
      <c r="DE42" t="s">
        <v>6</v>
      </c>
      <c r="DF42">
        <f t="shared" si="23"/>
        <v>0</v>
      </c>
      <c r="DG42">
        <f>ROUND(ROUND(AF42*AJ42,2)*CX42,2)</f>
        <v>51.58</v>
      </c>
      <c r="DH42">
        <f>Source!I40*SmtRes!Y42</f>
        <v>0.48024900000000004</v>
      </c>
      <c r="DI42">
        <f>AB42</f>
        <v>107.41</v>
      </c>
      <c r="DJ42">
        <f>EtalonRes!Z38</f>
        <v>8.1</v>
      </c>
      <c r="DK42">
        <f>Source!BB40</f>
        <v>13.26</v>
      </c>
      <c r="DL42" t="s">
        <v>6</v>
      </c>
      <c r="DM42">
        <v>0</v>
      </c>
      <c r="DN42" t="s">
        <v>6</v>
      </c>
      <c r="DO42">
        <v>0</v>
      </c>
      <c r="GQ42">
        <v>-1</v>
      </c>
      <c r="GR42">
        <v>-1</v>
      </c>
    </row>
    <row r="43" spans="1:200" x14ac:dyDescent="0.2">
      <c r="A43">
        <f>ROW(Source!A40)</f>
        <v>40</v>
      </c>
      <c r="B43">
        <v>74674256</v>
      </c>
      <c r="C43">
        <v>74675854</v>
      </c>
      <c r="D43">
        <v>49521144</v>
      </c>
      <c r="E43">
        <v>1</v>
      </c>
      <c r="F43">
        <v>1</v>
      </c>
      <c r="G43">
        <v>1</v>
      </c>
      <c r="H43">
        <v>3</v>
      </c>
      <c r="I43" t="s">
        <v>307</v>
      </c>
      <c r="J43" t="s">
        <v>308</v>
      </c>
      <c r="K43" t="s">
        <v>309</v>
      </c>
      <c r="L43">
        <v>1348</v>
      </c>
      <c r="N43">
        <v>1009</v>
      </c>
      <c r="O43" t="s">
        <v>295</v>
      </c>
      <c r="P43" t="s">
        <v>295</v>
      </c>
      <c r="Q43">
        <v>1000</v>
      </c>
      <c r="W43">
        <v>0</v>
      </c>
      <c r="X43">
        <v>-847628873</v>
      </c>
      <c r="Y43" s="174" t="e">
        <f>#REF!</f>
        <v>#REF!</v>
      </c>
      <c r="AA43">
        <v>241405.89</v>
      </c>
      <c r="AB43">
        <v>0</v>
      </c>
      <c r="AC43">
        <v>0</v>
      </c>
      <c r="AD43">
        <v>0</v>
      </c>
      <c r="AE43">
        <v>26499</v>
      </c>
      <c r="AF43">
        <v>0</v>
      </c>
      <c r="AG43">
        <v>0</v>
      </c>
      <c r="AH43">
        <v>0</v>
      </c>
      <c r="AI43">
        <v>9.11</v>
      </c>
      <c r="AJ43">
        <v>1</v>
      </c>
      <c r="AK43">
        <v>1</v>
      </c>
      <c r="AL43">
        <v>1</v>
      </c>
      <c r="AM43">
        <v>4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6</v>
      </c>
      <c r="AT43">
        <v>8.8999999999999995E-4</v>
      </c>
      <c r="AU43" t="s">
        <v>6</v>
      </c>
      <c r="AV43">
        <v>0</v>
      </c>
      <c r="AW43">
        <v>2</v>
      </c>
      <c r="AX43">
        <v>74675873</v>
      </c>
      <c r="AY43">
        <v>1</v>
      </c>
      <c r="AZ43">
        <v>0</v>
      </c>
      <c r="BA43">
        <v>39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 t="e">
        <f>ROUND(Y43*Source!I40,7)</f>
        <v>#REF!</v>
      </c>
      <c r="CY43">
        <f t="shared" ref="CY43:CY49" si="24">AA43</f>
        <v>241405.89</v>
      </c>
      <c r="CZ43">
        <f t="shared" ref="CZ43:CZ49" si="25">AE43</f>
        <v>26499</v>
      </c>
      <c r="DA43">
        <f t="shared" ref="DA43:DA49" si="26">AI43</f>
        <v>9.11</v>
      </c>
      <c r="DB43">
        <f t="shared" ref="DB43:DB49" si="27">ROUND(ROUND(AT43*CZ43,2),2)</f>
        <v>23.58</v>
      </c>
      <c r="DC43">
        <f t="shared" ref="DC43:DC49" si="28">ROUND(ROUND(AT43*AG43,2),2)</f>
        <v>0</v>
      </c>
      <c r="DD43" t="s">
        <v>6</v>
      </c>
      <c r="DE43" t="s">
        <v>6</v>
      </c>
      <c r="DF43" t="e">
        <f t="shared" ref="DF43:DF49" si="29">ROUND(ROUND(AE43*AI43,2)*CX43,2)</f>
        <v>#REF!</v>
      </c>
      <c r="DG43" t="e">
        <f t="shared" ref="DG43:DG51" si="30">ROUND(ROUND(AF43,2)*CX43,2)</f>
        <v>#REF!</v>
      </c>
      <c r="DH43" t="e">
        <f>Source!I40*SmtRes!Y43</f>
        <v>#REF!</v>
      </c>
      <c r="DI43">
        <f t="shared" ref="DI43:DI49" si="31">AA43</f>
        <v>241405.89</v>
      </c>
      <c r="DJ43">
        <f>EtalonRes!Y39</f>
        <v>26499</v>
      </c>
      <c r="DK43">
        <f>Source!BC40</f>
        <v>9.11</v>
      </c>
      <c r="DL43" t="s">
        <v>6</v>
      </c>
      <c r="DM43">
        <v>0</v>
      </c>
      <c r="DN43" t="s">
        <v>6</v>
      </c>
      <c r="DO43">
        <v>0</v>
      </c>
      <c r="GQ43">
        <v>-1</v>
      </c>
      <c r="GR43">
        <v>-1</v>
      </c>
    </row>
    <row r="44" spans="1:200" x14ac:dyDescent="0.2">
      <c r="A44">
        <f>ROW(Source!A40)</f>
        <v>40</v>
      </c>
      <c r="B44">
        <v>74674256</v>
      </c>
      <c r="C44">
        <v>74675854</v>
      </c>
      <c r="D44">
        <v>49524301</v>
      </c>
      <c r="E44">
        <v>1</v>
      </c>
      <c r="F44">
        <v>1</v>
      </c>
      <c r="G44">
        <v>1</v>
      </c>
      <c r="H44">
        <v>3</v>
      </c>
      <c r="I44" t="s">
        <v>292</v>
      </c>
      <c r="J44" t="s">
        <v>293</v>
      </c>
      <c r="K44" t="s">
        <v>294</v>
      </c>
      <c r="L44">
        <v>1348</v>
      </c>
      <c r="N44">
        <v>1009</v>
      </c>
      <c r="O44" t="s">
        <v>295</v>
      </c>
      <c r="P44" t="s">
        <v>295</v>
      </c>
      <c r="Q44">
        <v>1000</v>
      </c>
      <c r="W44">
        <v>0</v>
      </c>
      <c r="X44">
        <v>1824693337</v>
      </c>
      <c r="Y44" s="174" t="e">
        <f>#REF!</f>
        <v>#REF!</v>
      </c>
      <c r="AA44">
        <v>94397.82</v>
      </c>
      <c r="AB44">
        <v>0</v>
      </c>
      <c r="AC44">
        <v>0</v>
      </c>
      <c r="AD44">
        <v>0</v>
      </c>
      <c r="AE44">
        <v>10362</v>
      </c>
      <c r="AF44">
        <v>0</v>
      </c>
      <c r="AG44">
        <v>0</v>
      </c>
      <c r="AH44">
        <v>0</v>
      </c>
      <c r="AI44">
        <v>9.11</v>
      </c>
      <c r="AJ44">
        <v>1</v>
      </c>
      <c r="AK44">
        <v>1</v>
      </c>
      <c r="AL44">
        <v>1</v>
      </c>
      <c r="AM44">
        <v>4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6</v>
      </c>
      <c r="AT44">
        <v>4.4999999999999999E-4</v>
      </c>
      <c r="AU44" t="s">
        <v>6</v>
      </c>
      <c r="AV44">
        <v>0</v>
      </c>
      <c r="AW44">
        <v>2</v>
      </c>
      <c r="AX44">
        <v>74675874</v>
      </c>
      <c r="AY44">
        <v>1</v>
      </c>
      <c r="AZ44">
        <v>0</v>
      </c>
      <c r="BA44">
        <v>40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 t="e">
        <f>ROUND(Y44*Source!I40,7)</f>
        <v>#REF!</v>
      </c>
      <c r="CY44">
        <f t="shared" si="24"/>
        <v>94397.82</v>
      </c>
      <c r="CZ44">
        <f t="shared" si="25"/>
        <v>10362</v>
      </c>
      <c r="DA44">
        <f t="shared" si="26"/>
        <v>9.11</v>
      </c>
      <c r="DB44">
        <f t="shared" si="27"/>
        <v>4.66</v>
      </c>
      <c r="DC44">
        <f t="shared" si="28"/>
        <v>0</v>
      </c>
      <c r="DD44" t="s">
        <v>6</v>
      </c>
      <c r="DE44" t="s">
        <v>6</v>
      </c>
      <c r="DF44" t="e">
        <f t="shared" si="29"/>
        <v>#REF!</v>
      </c>
      <c r="DG44" t="e">
        <f t="shared" si="30"/>
        <v>#REF!</v>
      </c>
      <c r="DH44" t="e">
        <f>Source!I40*SmtRes!Y44</f>
        <v>#REF!</v>
      </c>
      <c r="DI44">
        <f t="shared" si="31"/>
        <v>94397.82</v>
      </c>
      <c r="DJ44">
        <f>EtalonRes!Y40</f>
        <v>10362</v>
      </c>
      <c r="DK44">
        <f>Source!BC40</f>
        <v>9.11</v>
      </c>
      <c r="DL44" t="s">
        <v>6</v>
      </c>
      <c r="DM44">
        <v>0</v>
      </c>
      <c r="DN44" t="s">
        <v>6</v>
      </c>
      <c r="DO44">
        <v>0</v>
      </c>
      <c r="GQ44">
        <v>-1</v>
      </c>
      <c r="GR44">
        <v>-1</v>
      </c>
    </row>
    <row r="45" spans="1:200" x14ac:dyDescent="0.2">
      <c r="A45">
        <f>ROW(Source!A40)</f>
        <v>40</v>
      </c>
      <c r="B45">
        <v>74674256</v>
      </c>
      <c r="C45">
        <v>74675854</v>
      </c>
      <c r="D45">
        <v>49525488</v>
      </c>
      <c r="E45">
        <v>1</v>
      </c>
      <c r="F45">
        <v>1</v>
      </c>
      <c r="G45">
        <v>1</v>
      </c>
      <c r="H45">
        <v>3</v>
      </c>
      <c r="I45" t="s">
        <v>280</v>
      </c>
      <c r="J45" t="s">
        <v>281</v>
      </c>
      <c r="K45" t="s">
        <v>282</v>
      </c>
      <c r="L45">
        <v>1346</v>
      </c>
      <c r="N45">
        <v>1009</v>
      </c>
      <c r="O45" t="s">
        <v>283</v>
      </c>
      <c r="P45" t="s">
        <v>283</v>
      </c>
      <c r="Q45">
        <v>1</v>
      </c>
      <c r="W45">
        <v>0</v>
      </c>
      <c r="X45">
        <v>-1864341761</v>
      </c>
      <c r="Y45" s="174" t="e">
        <f>#REF!</f>
        <v>#REF!</v>
      </c>
      <c r="AA45">
        <v>82.35</v>
      </c>
      <c r="AB45">
        <v>0</v>
      </c>
      <c r="AC45">
        <v>0</v>
      </c>
      <c r="AD45">
        <v>0</v>
      </c>
      <c r="AE45">
        <v>9.0399999999999991</v>
      </c>
      <c r="AF45">
        <v>0</v>
      </c>
      <c r="AG45">
        <v>0</v>
      </c>
      <c r="AH45">
        <v>0</v>
      </c>
      <c r="AI45">
        <v>9.11</v>
      </c>
      <c r="AJ45">
        <v>1</v>
      </c>
      <c r="AK45">
        <v>1</v>
      </c>
      <c r="AL45">
        <v>1</v>
      </c>
      <c r="AM45">
        <v>4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6</v>
      </c>
      <c r="AT45">
        <v>15</v>
      </c>
      <c r="AU45" t="s">
        <v>6</v>
      </c>
      <c r="AV45">
        <v>0</v>
      </c>
      <c r="AW45">
        <v>2</v>
      </c>
      <c r="AX45">
        <v>74675875</v>
      </c>
      <c r="AY45">
        <v>1</v>
      </c>
      <c r="AZ45">
        <v>0</v>
      </c>
      <c r="BA45">
        <v>41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 t="e">
        <f>ROUND(Y45*Source!I40,7)</f>
        <v>#REF!</v>
      </c>
      <c r="CY45">
        <f t="shared" si="24"/>
        <v>82.35</v>
      </c>
      <c r="CZ45">
        <f t="shared" si="25"/>
        <v>9.0399999999999991</v>
      </c>
      <c r="DA45">
        <f t="shared" si="26"/>
        <v>9.11</v>
      </c>
      <c r="DB45">
        <f t="shared" si="27"/>
        <v>135.6</v>
      </c>
      <c r="DC45">
        <f t="shared" si="28"/>
        <v>0</v>
      </c>
      <c r="DD45" t="s">
        <v>6</v>
      </c>
      <c r="DE45" t="s">
        <v>6</v>
      </c>
      <c r="DF45" t="e">
        <f t="shared" si="29"/>
        <v>#REF!</v>
      </c>
      <c r="DG45" t="e">
        <f t="shared" si="30"/>
        <v>#REF!</v>
      </c>
      <c r="DH45" t="e">
        <f>Source!I40*SmtRes!Y45</f>
        <v>#REF!</v>
      </c>
      <c r="DI45">
        <f t="shared" si="31"/>
        <v>82.35</v>
      </c>
      <c r="DJ45">
        <f>EtalonRes!Y41</f>
        <v>9.0399999999999991</v>
      </c>
      <c r="DK45">
        <f>Source!BC40</f>
        <v>9.11</v>
      </c>
      <c r="DL45" t="s">
        <v>6</v>
      </c>
      <c r="DM45">
        <v>0</v>
      </c>
      <c r="DN45" t="s">
        <v>6</v>
      </c>
      <c r="DO45">
        <v>0</v>
      </c>
      <c r="GQ45">
        <v>-1</v>
      </c>
      <c r="GR45">
        <v>-1</v>
      </c>
    </row>
    <row r="46" spans="1:200" x14ac:dyDescent="0.2">
      <c r="A46">
        <f>ROW(Source!A40)</f>
        <v>40</v>
      </c>
      <c r="B46">
        <v>74674256</v>
      </c>
      <c r="C46">
        <v>74675854</v>
      </c>
      <c r="D46">
        <v>49526492</v>
      </c>
      <c r="E46">
        <v>1</v>
      </c>
      <c r="F46">
        <v>1</v>
      </c>
      <c r="G46">
        <v>1</v>
      </c>
      <c r="H46">
        <v>3</v>
      </c>
      <c r="I46" t="s">
        <v>284</v>
      </c>
      <c r="J46" t="s">
        <v>285</v>
      </c>
      <c r="K46" t="s">
        <v>286</v>
      </c>
      <c r="L46">
        <v>1346</v>
      </c>
      <c r="N46">
        <v>1009</v>
      </c>
      <c r="O46" t="s">
        <v>283</v>
      </c>
      <c r="P46" t="s">
        <v>283</v>
      </c>
      <c r="Q46">
        <v>1</v>
      </c>
      <c r="W46">
        <v>0</v>
      </c>
      <c r="X46">
        <v>497341279</v>
      </c>
      <c r="Y46" s="174" t="e">
        <f>#REF!</f>
        <v>#REF!</v>
      </c>
      <c r="AA46">
        <v>210.35</v>
      </c>
      <c r="AB46">
        <v>0</v>
      </c>
      <c r="AC46">
        <v>0</v>
      </c>
      <c r="AD46">
        <v>0</v>
      </c>
      <c r="AE46">
        <v>23.09</v>
      </c>
      <c r="AF46">
        <v>0</v>
      </c>
      <c r="AG46">
        <v>0</v>
      </c>
      <c r="AH46">
        <v>0</v>
      </c>
      <c r="AI46">
        <v>9.11</v>
      </c>
      <c r="AJ46">
        <v>1</v>
      </c>
      <c r="AK46">
        <v>1</v>
      </c>
      <c r="AL46">
        <v>1</v>
      </c>
      <c r="AM46">
        <v>4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6</v>
      </c>
      <c r="AT46">
        <v>8</v>
      </c>
      <c r="AU46" t="s">
        <v>6</v>
      </c>
      <c r="AV46">
        <v>0</v>
      </c>
      <c r="AW46">
        <v>2</v>
      </c>
      <c r="AX46">
        <v>74675876</v>
      </c>
      <c r="AY46">
        <v>1</v>
      </c>
      <c r="AZ46">
        <v>0</v>
      </c>
      <c r="BA46">
        <v>42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 t="e">
        <f>ROUND(Y46*Source!I40,7)</f>
        <v>#REF!</v>
      </c>
      <c r="CY46">
        <f t="shared" si="24"/>
        <v>210.35</v>
      </c>
      <c r="CZ46">
        <f t="shared" si="25"/>
        <v>23.09</v>
      </c>
      <c r="DA46">
        <f t="shared" si="26"/>
        <v>9.11</v>
      </c>
      <c r="DB46">
        <f t="shared" si="27"/>
        <v>184.72</v>
      </c>
      <c r="DC46">
        <f t="shared" si="28"/>
        <v>0</v>
      </c>
      <c r="DD46" t="s">
        <v>6</v>
      </c>
      <c r="DE46" t="s">
        <v>6</v>
      </c>
      <c r="DF46" t="e">
        <f t="shared" si="29"/>
        <v>#REF!</v>
      </c>
      <c r="DG46" t="e">
        <f t="shared" si="30"/>
        <v>#REF!</v>
      </c>
      <c r="DH46" t="e">
        <f>Source!I40*SmtRes!Y46</f>
        <v>#REF!</v>
      </c>
      <c r="DI46">
        <f t="shared" si="31"/>
        <v>210.35</v>
      </c>
      <c r="DJ46">
        <f>EtalonRes!Y42</f>
        <v>23.09</v>
      </c>
      <c r="DK46">
        <f>Source!BC40</f>
        <v>9.11</v>
      </c>
      <c r="DL46" t="s">
        <v>6</v>
      </c>
      <c r="DM46">
        <v>0</v>
      </c>
      <c r="DN46" t="s">
        <v>6</v>
      </c>
      <c r="DO46">
        <v>0</v>
      </c>
      <c r="GQ46">
        <v>-1</v>
      </c>
      <c r="GR46">
        <v>-1</v>
      </c>
    </row>
    <row r="47" spans="1:200" x14ac:dyDescent="0.2">
      <c r="A47">
        <f>ROW(Source!A40)</f>
        <v>40</v>
      </c>
      <c r="B47">
        <v>74674256</v>
      </c>
      <c r="C47">
        <v>74675854</v>
      </c>
      <c r="D47">
        <v>49555131</v>
      </c>
      <c r="E47">
        <v>1</v>
      </c>
      <c r="F47">
        <v>1</v>
      </c>
      <c r="G47">
        <v>1</v>
      </c>
      <c r="H47">
        <v>3</v>
      </c>
      <c r="I47" t="s">
        <v>310</v>
      </c>
      <c r="J47" t="s">
        <v>311</v>
      </c>
      <c r="K47" t="s">
        <v>312</v>
      </c>
      <c r="L47">
        <v>1348</v>
      </c>
      <c r="N47">
        <v>1009</v>
      </c>
      <c r="O47" t="s">
        <v>295</v>
      </c>
      <c r="P47" t="s">
        <v>295</v>
      </c>
      <c r="Q47">
        <v>1000</v>
      </c>
      <c r="W47">
        <v>0</v>
      </c>
      <c r="X47">
        <v>-364749507</v>
      </c>
      <c r="Y47" s="174" t="e">
        <f>#REF!</f>
        <v>#REF!</v>
      </c>
      <c r="AA47">
        <v>156537.13</v>
      </c>
      <c r="AB47">
        <v>0</v>
      </c>
      <c r="AC47">
        <v>0</v>
      </c>
      <c r="AD47">
        <v>0</v>
      </c>
      <c r="AE47">
        <v>17183</v>
      </c>
      <c r="AF47">
        <v>0</v>
      </c>
      <c r="AG47">
        <v>0</v>
      </c>
      <c r="AH47">
        <v>0</v>
      </c>
      <c r="AI47">
        <v>9.11</v>
      </c>
      <c r="AJ47">
        <v>1</v>
      </c>
      <c r="AK47">
        <v>1</v>
      </c>
      <c r="AL47">
        <v>1</v>
      </c>
      <c r="AM47">
        <v>4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6</v>
      </c>
      <c r="AT47">
        <v>5.0099999999999997E-3</v>
      </c>
      <c r="AU47" t="s">
        <v>6</v>
      </c>
      <c r="AV47">
        <v>0</v>
      </c>
      <c r="AW47">
        <v>2</v>
      </c>
      <c r="AX47">
        <v>74675878</v>
      </c>
      <c r="AY47">
        <v>1</v>
      </c>
      <c r="AZ47">
        <v>0</v>
      </c>
      <c r="BA47">
        <v>44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 t="e">
        <f>ROUND(Y47*Source!I40,7)</f>
        <v>#REF!</v>
      </c>
      <c r="CY47">
        <f t="shared" si="24"/>
        <v>156537.13</v>
      </c>
      <c r="CZ47">
        <f t="shared" si="25"/>
        <v>17183</v>
      </c>
      <c r="DA47">
        <f t="shared" si="26"/>
        <v>9.11</v>
      </c>
      <c r="DB47">
        <f t="shared" si="27"/>
        <v>86.09</v>
      </c>
      <c r="DC47">
        <f t="shared" si="28"/>
        <v>0</v>
      </c>
      <c r="DD47" t="s">
        <v>6</v>
      </c>
      <c r="DE47" t="s">
        <v>6</v>
      </c>
      <c r="DF47" t="e">
        <f t="shared" si="29"/>
        <v>#REF!</v>
      </c>
      <c r="DG47" t="e">
        <f t="shared" si="30"/>
        <v>#REF!</v>
      </c>
      <c r="DH47" t="e">
        <f>Source!I40*SmtRes!Y47</f>
        <v>#REF!</v>
      </c>
      <c r="DI47">
        <f t="shared" si="31"/>
        <v>156537.13</v>
      </c>
      <c r="DJ47">
        <f>EtalonRes!Y44</f>
        <v>17183</v>
      </c>
      <c r="DK47">
        <f>Source!BC40</f>
        <v>9.11</v>
      </c>
      <c r="DL47" t="s">
        <v>6</v>
      </c>
      <c r="DM47">
        <v>0</v>
      </c>
      <c r="DN47" t="s">
        <v>6</v>
      </c>
      <c r="DO47">
        <v>0</v>
      </c>
      <c r="GQ47">
        <v>-1</v>
      </c>
      <c r="GR47">
        <v>-1</v>
      </c>
    </row>
    <row r="48" spans="1:200" x14ac:dyDescent="0.2">
      <c r="A48">
        <f>ROW(Source!A40)</f>
        <v>40</v>
      </c>
      <c r="B48">
        <v>74674256</v>
      </c>
      <c r="C48">
        <v>74675854</v>
      </c>
      <c r="D48">
        <v>49564260</v>
      </c>
      <c r="E48">
        <v>1</v>
      </c>
      <c r="F48">
        <v>1</v>
      </c>
      <c r="G48">
        <v>1</v>
      </c>
      <c r="H48">
        <v>3</v>
      </c>
      <c r="I48" t="s">
        <v>35</v>
      </c>
      <c r="J48" t="s">
        <v>86</v>
      </c>
      <c r="K48" t="s">
        <v>85</v>
      </c>
      <c r="L48">
        <v>1327</v>
      </c>
      <c r="N48">
        <v>1005</v>
      </c>
      <c r="O48" t="s">
        <v>64</v>
      </c>
      <c r="P48" t="s">
        <v>64</v>
      </c>
      <c r="Q48">
        <v>1</v>
      </c>
      <c r="W48">
        <v>0</v>
      </c>
      <c r="X48">
        <v>1130695863</v>
      </c>
      <c r="Y48">
        <f t="shared" ref="Y48:Y49" si="32">AT48</f>
        <v>91.582491599999997</v>
      </c>
      <c r="AA48">
        <v>1093.44</v>
      </c>
      <c r="AB48">
        <v>0</v>
      </c>
      <c r="AC48">
        <v>0</v>
      </c>
      <c r="AD48">
        <v>0</v>
      </c>
      <c r="AE48">
        <v>1149.8900000000001</v>
      </c>
      <c r="AF48">
        <v>0</v>
      </c>
      <c r="AG48">
        <v>0</v>
      </c>
      <c r="AH48">
        <v>0</v>
      </c>
      <c r="AI48">
        <v>9.11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1</v>
      </c>
      <c r="AQ48">
        <v>0</v>
      </c>
      <c r="AR48">
        <v>0</v>
      </c>
      <c r="AS48" t="s">
        <v>6</v>
      </c>
      <c r="AT48">
        <v>91.582491599999997</v>
      </c>
      <c r="AU48" t="s">
        <v>6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ROUND(Y48*Source!I40,7)</f>
        <v>27.2</v>
      </c>
      <c r="CY48">
        <f t="shared" si="24"/>
        <v>1093.44</v>
      </c>
      <c r="CZ48">
        <f t="shared" si="25"/>
        <v>1149.8900000000001</v>
      </c>
      <c r="DA48">
        <f t="shared" si="26"/>
        <v>9.11</v>
      </c>
      <c r="DB48">
        <f t="shared" si="27"/>
        <v>105309.79</v>
      </c>
      <c r="DC48">
        <f t="shared" si="28"/>
        <v>0</v>
      </c>
      <c r="DD48" t="s">
        <v>6</v>
      </c>
      <c r="DE48" t="s">
        <v>6</v>
      </c>
      <c r="DF48">
        <f t="shared" si="29"/>
        <v>284933.59999999998</v>
      </c>
      <c r="DG48">
        <f t="shared" si="30"/>
        <v>0</v>
      </c>
      <c r="DH48">
        <f>Source!I40*SmtRes!Y48</f>
        <v>27.2000000052</v>
      </c>
      <c r="DI48">
        <f t="shared" si="31"/>
        <v>1093.44</v>
      </c>
      <c r="DJ48">
        <f t="shared" ref="DJ48:DJ49" si="33">DF48</f>
        <v>284933.59999999998</v>
      </c>
      <c r="DK48">
        <f>Source!BC40</f>
        <v>9.11</v>
      </c>
      <c r="DL48" t="s">
        <v>6</v>
      </c>
      <c r="DM48">
        <v>0</v>
      </c>
      <c r="DN48" t="s">
        <v>6</v>
      </c>
      <c r="DO48">
        <v>0</v>
      </c>
      <c r="GP48">
        <v>1</v>
      </c>
      <c r="GQ48">
        <v>-1</v>
      </c>
      <c r="GR48">
        <v>-1</v>
      </c>
    </row>
    <row r="49" spans="1:200" x14ac:dyDescent="0.2">
      <c r="A49">
        <f>ROW(Source!A40)</f>
        <v>40</v>
      </c>
      <c r="B49">
        <v>74674256</v>
      </c>
      <c r="C49">
        <v>74675854</v>
      </c>
      <c r="D49">
        <v>49564260</v>
      </c>
      <c r="E49">
        <v>1</v>
      </c>
      <c r="F49">
        <v>1</v>
      </c>
      <c r="G49">
        <v>1</v>
      </c>
      <c r="H49">
        <v>3</v>
      </c>
      <c r="I49" t="s">
        <v>35</v>
      </c>
      <c r="J49" t="s">
        <v>86</v>
      </c>
      <c r="K49" t="s">
        <v>89</v>
      </c>
      <c r="L49">
        <v>1327</v>
      </c>
      <c r="N49">
        <v>1005</v>
      </c>
      <c r="O49" t="s">
        <v>64</v>
      </c>
      <c r="P49" t="s">
        <v>64</v>
      </c>
      <c r="Q49">
        <v>1</v>
      </c>
      <c r="W49">
        <v>0</v>
      </c>
      <c r="X49">
        <v>326221955</v>
      </c>
      <c r="Y49">
        <f t="shared" si="32"/>
        <v>8.4175083999999991</v>
      </c>
      <c r="AA49">
        <v>987.7</v>
      </c>
      <c r="AB49">
        <v>0</v>
      </c>
      <c r="AC49">
        <v>0</v>
      </c>
      <c r="AD49">
        <v>0</v>
      </c>
      <c r="AE49">
        <v>1038.69</v>
      </c>
      <c r="AF49">
        <v>0</v>
      </c>
      <c r="AG49">
        <v>0</v>
      </c>
      <c r="AH49">
        <v>0</v>
      </c>
      <c r="AI49">
        <v>9.11</v>
      </c>
      <c r="AJ49">
        <v>1</v>
      </c>
      <c r="AK49">
        <v>1</v>
      </c>
      <c r="AL49">
        <v>1</v>
      </c>
      <c r="AM49">
        <v>0</v>
      </c>
      <c r="AN49">
        <v>0</v>
      </c>
      <c r="AO49">
        <v>0</v>
      </c>
      <c r="AP49">
        <v>1</v>
      </c>
      <c r="AQ49">
        <v>0</v>
      </c>
      <c r="AR49">
        <v>0</v>
      </c>
      <c r="AS49" t="s">
        <v>6</v>
      </c>
      <c r="AT49">
        <v>8.4175083999999991</v>
      </c>
      <c r="AU49" t="s">
        <v>6</v>
      </c>
      <c r="AV49">
        <v>0</v>
      </c>
      <c r="AW49">
        <v>1</v>
      </c>
      <c r="AX49">
        <v>-1</v>
      </c>
      <c r="AY49">
        <v>0</v>
      </c>
      <c r="AZ49">
        <v>0</v>
      </c>
      <c r="BA49" t="s">
        <v>6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ROUND(Y49*Source!I40,7)</f>
        <v>2.5</v>
      </c>
      <c r="CY49">
        <f t="shared" si="24"/>
        <v>987.7</v>
      </c>
      <c r="CZ49">
        <f t="shared" si="25"/>
        <v>1038.69</v>
      </c>
      <c r="DA49">
        <f t="shared" si="26"/>
        <v>9.11</v>
      </c>
      <c r="DB49">
        <f t="shared" si="27"/>
        <v>8743.18</v>
      </c>
      <c r="DC49">
        <f t="shared" si="28"/>
        <v>0</v>
      </c>
      <c r="DD49" t="s">
        <v>6</v>
      </c>
      <c r="DE49" t="s">
        <v>6</v>
      </c>
      <c r="DF49">
        <f t="shared" si="29"/>
        <v>23656.18</v>
      </c>
      <c r="DG49">
        <f t="shared" si="30"/>
        <v>0</v>
      </c>
      <c r="DH49">
        <f>Source!I40*SmtRes!Y49</f>
        <v>2.4999999947999996</v>
      </c>
      <c r="DI49">
        <f t="shared" si="31"/>
        <v>987.7</v>
      </c>
      <c r="DJ49">
        <f t="shared" si="33"/>
        <v>23656.18</v>
      </c>
      <c r="DK49">
        <f>Source!BC40</f>
        <v>9.11</v>
      </c>
      <c r="DL49" t="s">
        <v>6</v>
      </c>
      <c r="DM49">
        <v>0</v>
      </c>
      <c r="DN49" t="s">
        <v>6</v>
      </c>
      <c r="DO49">
        <v>0</v>
      </c>
      <c r="GP49">
        <v>1</v>
      </c>
      <c r="GQ49">
        <v>-1</v>
      </c>
      <c r="GR49">
        <v>-1</v>
      </c>
    </row>
    <row r="50" spans="1:200" x14ac:dyDescent="0.2">
      <c r="A50">
        <f>ROW(Source!A78)</f>
        <v>78</v>
      </c>
      <c r="B50">
        <v>74674256</v>
      </c>
      <c r="C50">
        <v>74719652</v>
      </c>
      <c r="D50">
        <v>31715109</v>
      </c>
      <c r="E50">
        <v>70</v>
      </c>
      <c r="F50">
        <v>1</v>
      </c>
      <c r="G50">
        <v>1</v>
      </c>
      <c r="H50">
        <v>1</v>
      </c>
      <c r="I50" t="s">
        <v>302</v>
      </c>
      <c r="J50" t="s">
        <v>6</v>
      </c>
      <c r="K50" t="s">
        <v>303</v>
      </c>
      <c r="L50">
        <v>1191</v>
      </c>
      <c r="N50">
        <v>1013</v>
      </c>
      <c r="O50" t="s">
        <v>267</v>
      </c>
      <c r="P50" t="s">
        <v>267</v>
      </c>
      <c r="Q50">
        <v>1</v>
      </c>
      <c r="W50">
        <v>0</v>
      </c>
      <c r="X50">
        <v>784619160</v>
      </c>
      <c r="Y50">
        <f t="shared" ref="Y50:Y55" si="34">(AT50*ROUND(1.05,7))</f>
        <v>161.70000000000002</v>
      </c>
      <c r="AA50">
        <v>0</v>
      </c>
      <c r="AB50">
        <v>0</v>
      </c>
      <c r="AC50">
        <v>0</v>
      </c>
      <c r="AD50">
        <v>291.83</v>
      </c>
      <c r="AE50">
        <v>0</v>
      </c>
      <c r="AF50">
        <v>0</v>
      </c>
      <c r="AG50">
        <v>0</v>
      </c>
      <c r="AH50">
        <v>8.74</v>
      </c>
      <c r="AI50">
        <v>1</v>
      </c>
      <c r="AJ50">
        <v>1</v>
      </c>
      <c r="AK50">
        <v>1</v>
      </c>
      <c r="AL50">
        <v>33.39</v>
      </c>
      <c r="AM50">
        <v>4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6</v>
      </c>
      <c r="AT50">
        <v>154</v>
      </c>
      <c r="AU50" t="s">
        <v>83</v>
      </c>
      <c r="AV50">
        <v>1</v>
      </c>
      <c r="AW50">
        <v>2</v>
      </c>
      <c r="AX50">
        <v>74719666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U50">
        <f>ROUND(AT50*Source!I78*AH50*AL50,2)</f>
        <v>1797.66</v>
      </c>
      <c r="CV50">
        <f>ROUND(Y50*Source!I78,7)</f>
        <v>6.468</v>
      </c>
      <c r="CW50">
        <v>0</v>
      </c>
      <c r="CX50">
        <f>ROUND(Y50*Source!I78,7)</f>
        <v>6.468</v>
      </c>
      <c r="CY50">
        <f>AD50</f>
        <v>291.83</v>
      </c>
      <c r="CZ50">
        <f>AH50</f>
        <v>8.74</v>
      </c>
      <c r="DA50">
        <f>AL50</f>
        <v>33.39</v>
      </c>
      <c r="DB50">
        <f t="shared" ref="DB50:DB55" si="35">ROUND((ROUND(AT50*CZ50,2)*ROUND(1.05,7)),2)</f>
        <v>1413.26</v>
      </c>
      <c r="DC50">
        <f t="shared" ref="DC50:DC55" si="36">ROUND((ROUND(AT50*AG50,2)*ROUND(1.05,7)),2)</f>
        <v>0</v>
      </c>
      <c r="DD50" t="s">
        <v>6</v>
      </c>
      <c r="DE50" t="s">
        <v>6</v>
      </c>
      <c r="DF50">
        <f t="shared" ref="DF50:DF55" si="37">ROUND(ROUND(AE50,2)*CX50,2)</f>
        <v>0</v>
      </c>
      <c r="DG50">
        <f t="shared" si="30"/>
        <v>0</v>
      </c>
      <c r="DH50">
        <f>Source!I78*SmtRes!Y50</f>
        <v>6.4680000000000009</v>
      </c>
      <c r="DI50">
        <f>AD50</f>
        <v>291.83</v>
      </c>
      <c r="DJ50">
        <f>EtalonRes!AB50</f>
        <v>8.74</v>
      </c>
      <c r="DK50">
        <f>Source!BA78</f>
        <v>33.39</v>
      </c>
      <c r="DL50" t="s">
        <v>6</v>
      </c>
      <c r="DM50">
        <v>0</v>
      </c>
      <c r="DN50" t="s">
        <v>6</v>
      </c>
      <c r="DO50">
        <v>0</v>
      </c>
      <c r="GQ50">
        <v>-1</v>
      </c>
      <c r="GR50">
        <v>-1</v>
      </c>
    </row>
    <row r="51" spans="1:200" x14ac:dyDescent="0.2">
      <c r="A51">
        <f>ROW(Source!A78)</f>
        <v>78</v>
      </c>
      <c r="B51">
        <v>74674256</v>
      </c>
      <c r="C51">
        <v>74719652</v>
      </c>
      <c r="D51">
        <v>31709492</v>
      </c>
      <c r="E51">
        <v>70</v>
      </c>
      <c r="F51">
        <v>1</v>
      </c>
      <c r="G51">
        <v>1</v>
      </c>
      <c r="H51">
        <v>1</v>
      </c>
      <c r="I51" t="s">
        <v>268</v>
      </c>
      <c r="J51" t="s">
        <v>6</v>
      </c>
      <c r="K51" t="s">
        <v>269</v>
      </c>
      <c r="L51">
        <v>1191</v>
      </c>
      <c r="N51">
        <v>1013</v>
      </c>
      <c r="O51" t="s">
        <v>267</v>
      </c>
      <c r="P51" t="s">
        <v>267</v>
      </c>
      <c r="Q51">
        <v>1</v>
      </c>
      <c r="W51">
        <v>0</v>
      </c>
      <c r="X51">
        <v>-1417349443</v>
      </c>
      <c r="Y51">
        <f t="shared" si="34"/>
        <v>1.26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33.39</v>
      </c>
      <c r="AL51">
        <v>1</v>
      </c>
      <c r="AM51">
        <v>4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6</v>
      </c>
      <c r="AT51">
        <v>1.2</v>
      </c>
      <c r="AU51" t="s">
        <v>83</v>
      </c>
      <c r="AV51">
        <v>2</v>
      </c>
      <c r="AW51">
        <v>2</v>
      </c>
      <c r="AX51">
        <v>74719667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ROUND(Y51*Source!I78,7)</f>
        <v>5.04E-2</v>
      </c>
      <c r="CY51">
        <f>AD51</f>
        <v>0</v>
      </c>
      <c r="CZ51">
        <f>AH51</f>
        <v>0</v>
      </c>
      <c r="DA51">
        <f>AL51</f>
        <v>1</v>
      </c>
      <c r="DB51">
        <f t="shared" si="35"/>
        <v>0</v>
      </c>
      <c r="DC51">
        <f t="shared" si="36"/>
        <v>0</v>
      </c>
      <c r="DD51" t="s">
        <v>6</v>
      </c>
      <c r="DE51" t="s">
        <v>6</v>
      </c>
      <c r="DF51">
        <f t="shared" si="37"/>
        <v>0</v>
      </c>
      <c r="DG51">
        <f t="shared" si="30"/>
        <v>0</v>
      </c>
      <c r="DH51">
        <f>Source!I78*SmtRes!Y51</f>
        <v>5.04E-2</v>
      </c>
      <c r="DI51">
        <f>AD51</f>
        <v>0</v>
      </c>
      <c r="DJ51">
        <f>EtalonRes!AB51</f>
        <v>0</v>
      </c>
      <c r="DK51">
        <f>Source!BA78</f>
        <v>33.39</v>
      </c>
      <c r="DL51" t="s">
        <v>6</v>
      </c>
      <c r="DM51">
        <v>0</v>
      </c>
      <c r="DN51" t="s">
        <v>6</v>
      </c>
      <c r="DO51">
        <v>0</v>
      </c>
      <c r="GQ51">
        <v>-1</v>
      </c>
      <c r="GR51">
        <v>-1</v>
      </c>
    </row>
    <row r="52" spans="1:200" x14ac:dyDescent="0.2">
      <c r="A52">
        <f>ROW(Source!A78)</f>
        <v>78</v>
      </c>
      <c r="B52">
        <v>74674256</v>
      </c>
      <c r="C52">
        <v>74719652</v>
      </c>
      <c r="D52">
        <v>49672573</v>
      </c>
      <c r="E52">
        <v>1</v>
      </c>
      <c r="F52">
        <v>1</v>
      </c>
      <c r="G52">
        <v>1</v>
      </c>
      <c r="H52">
        <v>2</v>
      </c>
      <c r="I52" t="s">
        <v>270</v>
      </c>
      <c r="J52" t="s">
        <v>271</v>
      </c>
      <c r="K52" t="s">
        <v>272</v>
      </c>
      <c r="L52">
        <v>1367</v>
      </c>
      <c r="N52">
        <v>1011</v>
      </c>
      <c r="O52" t="s">
        <v>273</v>
      </c>
      <c r="P52" t="s">
        <v>273</v>
      </c>
      <c r="Q52">
        <v>1</v>
      </c>
      <c r="W52">
        <v>0</v>
      </c>
      <c r="X52">
        <v>-430484415</v>
      </c>
      <c r="Y52">
        <f t="shared" si="34"/>
        <v>0.504</v>
      </c>
      <c r="AA52">
        <v>0</v>
      </c>
      <c r="AB52">
        <v>1530.2</v>
      </c>
      <c r="AC52">
        <v>450.77</v>
      </c>
      <c r="AD52">
        <v>0</v>
      </c>
      <c r="AE52">
        <v>0</v>
      </c>
      <c r="AF52">
        <v>115.4</v>
      </c>
      <c r="AG52">
        <v>13.5</v>
      </c>
      <c r="AH52">
        <v>0</v>
      </c>
      <c r="AI52">
        <v>1</v>
      </c>
      <c r="AJ52">
        <v>13.26</v>
      </c>
      <c r="AK52">
        <v>33.39</v>
      </c>
      <c r="AL52">
        <v>1</v>
      </c>
      <c r="AM52">
        <v>4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6</v>
      </c>
      <c r="AT52">
        <v>0.48</v>
      </c>
      <c r="AU52" t="s">
        <v>83</v>
      </c>
      <c r="AV52">
        <v>0</v>
      </c>
      <c r="AW52">
        <v>2</v>
      </c>
      <c r="AX52">
        <v>74719668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f>ROUND(Y52*Source!I78*DO52,7)</f>
        <v>0</v>
      </c>
      <c r="CX52">
        <f>ROUND(Y52*Source!I78,7)</f>
        <v>2.0160000000000001E-2</v>
      </c>
      <c r="CY52">
        <f>AB52</f>
        <v>1530.2</v>
      </c>
      <c r="CZ52">
        <f>AF52</f>
        <v>115.4</v>
      </c>
      <c r="DA52">
        <f>AJ52</f>
        <v>13.26</v>
      </c>
      <c r="DB52">
        <f t="shared" si="35"/>
        <v>58.16</v>
      </c>
      <c r="DC52">
        <f t="shared" si="36"/>
        <v>6.8</v>
      </c>
      <c r="DD52" t="s">
        <v>6</v>
      </c>
      <c r="DE52" t="s">
        <v>6</v>
      </c>
      <c r="DF52">
        <f t="shared" si="37"/>
        <v>0</v>
      </c>
      <c r="DG52">
        <f>ROUND(ROUND(AF52*AJ52,2)*CX52,2)</f>
        <v>30.85</v>
      </c>
      <c r="DH52">
        <f>Source!I78*SmtRes!Y52</f>
        <v>2.0160000000000001E-2</v>
      </c>
      <c r="DI52">
        <f>AB52</f>
        <v>1530.2</v>
      </c>
      <c r="DJ52">
        <f>EtalonRes!Z52</f>
        <v>115.4</v>
      </c>
      <c r="DK52">
        <f>Source!BB78</f>
        <v>13.26</v>
      </c>
      <c r="DL52" t="s">
        <v>6</v>
      </c>
      <c r="DM52">
        <v>0</v>
      </c>
      <c r="DN52" t="s">
        <v>6</v>
      </c>
      <c r="DO52">
        <v>0</v>
      </c>
      <c r="GQ52">
        <v>-1</v>
      </c>
      <c r="GR52">
        <v>-1</v>
      </c>
    </row>
    <row r="53" spans="1:200" x14ac:dyDescent="0.2">
      <c r="A53">
        <f>ROW(Source!A78)</f>
        <v>78</v>
      </c>
      <c r="B53">
        <v>74674256</v>
      </c>
      <c r="C53">
        <v>74719652</v>
      </c>
      <c r="D53">
        <v>49672703</v>
      </c>
      <c r="E53">
        <v>1</v>
      </c>
      <c r="F53">
        <v>1</v>
      </c>
      <c r="G53">
        <v>1</v>
      </c>
      <c r="H53">
        <v>2</v>
      </c>
      <c r="I53" t="s">
        <v>304</v>
      </c>
      <c r="J53" t="s">
        <v>305</v>
      </c>
      <c r="K53" t="s">
        <v>306</v>
      </c>
      <c r="L53">
        <v>1367</v>
      </c>
      <c r="N53">
        <v>1011</v>
      </c>
      <c r="O53" t="s">
        <v>273</v>
      </c>
      <c r="P53" t="s">
        <v>273</v>
      </c>
      <c r="Q53">
        <v>1</v>
      </c>
      <c r="W53">
        <v>0</v>
      </c>
      <c r="X53">
        <v>-1424865896</v>
      </c>
      <c r="Y53">
        <f t="shared" si="34"/>
        <v>0.35700000000000004</v>
      </c>
      <c r="AA53">
        <v>0</v>
      </c>
      <c r="AB53">
        <v>88.31</v>
      </c>
      <c r="AC53">
        <v>0</v>
      </c>
      <c r="AD53">
        <v>0</v>
      </c>
      <c r="AE53">
        <v>0</v>
      </c>
      <c r="AF53">
        <v>6.66</v>
      </c>
      <c r="AG53">
        <v>0</v>
      </c>
      <c r="AH53">
        <v>0</v>
      </c>
      <c r="AI53">
        <v>1</v>
      </c>
      <c r="AJ53">
        <v>13.26</v>
      </c>
      <c r="AK53">
        <v>33.39</v>
      </c>
      <c r="AL53">
        <v>1</v>
      </c>
      <c r="AM53">
        <v>4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6</v>
      </c>
      <c r="AT53">
        <v>0.34</v>
      </c>
      <c r="AU53" t="s">
        <v>83</v>
      </c>
      <c r="AV53">
        <v>0</v>
      </c>
      <c r="AW53">
        <v>2</v>
      </c>
      <c r="AX53">
        <v>74719669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f>ROUND(Y53*Source!I78*DO53,7)</f>
        <v>0</v>
      </c>
      <c r="CX53">
        <f>ROUND(Y53*Source!I78,7)</f>
        <v>1.4279999999999999E-2</v>
      </c>
      <c r="CY53">
        <f>AB53</f>
        <v>88.31</v>
      </c>
      <c r="CZ53">
        <f>AF53</f>
        <v>6.66</v>
      </c>
      <c r="DA53">
        <f>AJ53</f>
        <v>13.26</v>
      </c>
      <c r="DB53">
        <f t="shared" si="35"/>
        <v>2.37</v>
      </c>
      <c r="DC53">
        <f t="shared" si="36"/>
        <v>0</v>
      </c>
      <c r="DD53" t="s">
        <v>6</v>
      </c>
      <c r="DE53" t="s">
        <v>6</v>
      </c>
      <c r="DF53">
        <f t="shared" si="37"/>
        <v>0</v>
      </c>
      <c r="DG53">
        <f>ROUND(ROUND(AF53*AJ53,2)*CX53,2)</f>
        <v>1.26</v>
      </c>
      <c r="DH53">
        <f>Source!I78*SmtRes!Y53</f>
        <v>1.4280000000000001E-2</v>
      </c>
      <c r="DI53">
        <f>AB53</f>
        <v>88.31</v>
      </c>
      <c r="DJ53">
        <f>EtalonRes!Z53</f>
        <v>6.66</v>
      </c>
      <c r="DK53">
        <f>Source!BB78</f>
        <v>13.26</v>
      </c>
      <c r="DL53" t="s">
        <v>6</v>
      </c>
      <c r="DM53">
        <v>0</v>
      </c>
      <c r="DN53" t="s">
        <v>6</v>
      </c>
      <c r="DO53">
        <v>0</v>
      </c>
      <c r="GQ53">
        <v>-1</v>
      </c>
      <c r="GR53">
        <v>-1</v>
      </c>
    </row>
    <row r="54" spans="1:200" x14ac:dyDescent="0.2">
      <c r="A54">
        <f>ROW(Source!A78)</f>
        <v>78</v>
      </c>
      <c r="B54">
        <v>74674256</v>
      </c>
      <c r="C54">
        <v>74719652</v>
      </c>
      <c r="D54">
        <v>49673503</v>
      </c>
      <c r="E54">
        <v>1</v>
      </c>
      <c r="F54">
        <v>1</v>
      </c>
      <c r="G54">
        <v>1</v>
      </c>
      <c r="H54">
        <v>2</v>
      </c>
      <c r="I54" t="s">
        <v>277</v>
      </c>
      <c r="J54" t="s">
        <v>278</v>
      </c>
      <c r="K54" t="s">
        <v>279</v>
      </c>
      <c r="L54">
        <v>1367</v>
      </c>
      <c r="N54">
        <v>1011</v>
      </c>
      <c r="O54" t="s">
        <v>273</v>
      </c>
      <c r="P54" t="s">
        <v>273</v>
      </c>
      <c r="Q54">
        <v>1</v>
      </c>
      <c r="W54">
        <v>0</v>
      </c>
      <c r="X54">
        <v>509054691</v>
      </c>
      <c r="Y54">
        <f t="shared" si="34"/>
        <v>0.75600000000000001</v>
      </c>
      <c r="AA54">
        <v>0</v>
      </c>
      <c r="AB54">
        <v>871.31</v>
      </c>
      <c r="AC54">
        <v>387.32</v>
      </c>
      <c r="AD54">
        <v>0</v>
      </c>
      <c r="AE54">
        <v>0</v>
      </c>
      <c r="AF54">
        <v>65.709999999999994</v>
      </c>
      <c r="AG54">
        <v>11.6</v>
      </c>
      <c r="AH54">
        <v>0</v>
      </c>
      <c r="AI54">
        <v>1</v>
      </c>
      <c r="AJ54">
        <v>13.26</v>
      </c>
      <c r="AK54">
        <v>33.39</v>
      </c>
      <c r="AL54">
        <v>1</v>
      </c>
      <c r="AM54">
        <v>4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6</v>
      </c>
      <c r="AT54">
        <v>0.72</v>
      </c>
      <c r="AU54" t="s">
        <v>83</v>
      </c>
      <c r="AV54">
        <v>0</v>
      </c>
      <c r="AW54">
        <v>2</v>
      </c>
      <c r="AX54">
        <v>74719670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f>ROUND(Y54*Source!I78*DO54,7)</f>
        <v>0</v>
      </c>
      <c r="CX54">
        <f>ROUND(Y54*Source!I78,7)</f>
        <v>3.024E-2</v>
      </c>
      <c r="CY54">
        <f>AB54</f>
        <v>871.31</v>
      </c>
      <c r="CZ54">
        <f>AF54</f>
        <v>65.709999999999994</v>
      </c>
      <c r="DA54">
        <f>AJ54</f>
        <v>13.26</v>
      </c>
      <c r="DB54">
        <f t="shared" si="35"/>
        <v>49.68</v>
      </c>
      <c r="DC54">
        <f t="shared" si="36"/>
        <v>8.77</v>
      </c>
      <c r="DD54" t="s">
        <v>6</v>
      </c>
      <c r="DE54" t="s">
        <v>6</v>
      </c>
      <c r="DF54">
        <f t="shared" si="37"/>
        <v>0</v>
      </c>
      <c r="DG54">
        <f>ROUND(ROUND(AF54*AJ54,2)*CX54,2)</f>
        <v>26.35</v>
      </c>
      <c r="DH54">
        <f>Source!I78*SmtRes!Y54</f>
        <v>3.024E-2</v>
      </c>
      <c r="DI54">
        <f>AB54</f>
        <v>871.31</v>
      </c>
      <c r="DJ54">
        <f>EtalonRes!Z54</f>
        <v>65.709999999999994</v>
      </c>
      <c r="DK54">
        <f>Source!BB78</f>
        <v>13.26</v>
      </c>
      <c r="DL54" t="s">
        <v>6</v>
      </c>
      <c r="DM54">
        <v>0</v>
      </c>
      <c r="DN54" t="s">
        <v>6</v>
      </c>
      <c r="DO54">
        <v>0</v>
      </c>
      <c r="GQ54">
        <v>-1</v>
      </c>
      <c r="GR54">
        <v>-1</v>
      </c>
    </row>
    <row r="55" spans="1:200" x14ac:dyDescent="0.2">
      <c r="A55">
        <f>ROW(Source!A78)</f>
        <v>78</v>
      </c>
      <c r="B55">
        <v>74674256</v>
      </c>
      <c r="C55">
        <v>74719652</v>
      </c>
      <c r="D55">
        <v>49673715</v>
      </c>
      <c r="E55">
        <v>1</v>
      </c>
      <c r="F55">
        <v>1</v>
      </c>
      <c r="G55">
        <v>1</v>
      </c>
      <c r="H55">
        <v>2</v>
      </c>
      <c r="I55" t="s">
        <v>289</v>
      </c>
      <c r="J55" t="s">
        <v>290</v>
      </c>
      <c r="K55" t="s">
        <v>291</v>
      </c>
      <c r="L55">
        <v>1367</v>
      </c>
      <c r="N55">
        <v>1011</v>
      </c>
      <c r="O55" t="s">
        <v>273</v>
      </c>
      <c r="P55" t="s">
        <v>273</v>
      </c>
      <c r="Q55">
        <v>1</v>
      </c>
      <c r="W55">
        <v>0</v>
      </c>
      <c r="X55">
        <v>829370094</v>
      </c>
      <c r="Y55">
        <f t="shared" si="34"/>
        <v>1.6170000000000002</v>
      </c>
      <c r="AA55">
        <v>0</v>
      </c>
      <c r="AB55">
        <v>107.41</v>
      </c>
      <c r="AC55">
        <v>0</v>
      </c>
      <c r="AD55">
        <v>0</v>
      </c>
      <c r="AE55">
        <v>0</v>
      </c>
      <c r="AF55">
        <v>8.1</v>
      </c>
      <c r="AG55">
        <v>0</v>
      </c>
      <c r="AH55">
        <v>0</v>
      </c>
      <c r="AI55">
        <v>1</v>
      </c>
      <c r="AJ55">
        <v>13.26</v>
      </c>
      <c r="AK55">
        <v>33.39</v>
      </c>
      <c r="AL55">
        <v>1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6</v>
      </c>
      <c r="AT55">
        <v>1.54</v>
      </c>
      <c r="AU55" t="s">
        <v>83</v>
      </c>
      <c r="AV55">
        <v>0</v>
      </c>
      <c r="AW55">
        <v>2</v>
      </c>
      <c r="AX55">
        <v>74719671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f>ROUND(Y55*Source!I78*DO55,7)</f>
        <v>0</v>
      </c>
      <c r="CX55">
        <f>ROUND(Y55*Source!I78,7)</f>
        <v>6.4680000000000001E-2</v>
      </c>
      <c r="CY55">
        <f>AB55</f>
        <v>107.41</v>
      </c>
      <c r="CZ55">
        <f>AF55</f>
        <v>8.1</v>
      </c>
      <c r="DA55">
        <f>AJ55</f>
        <v>13.26</v>
      </c>
      <c r="DB55">
        <f t="shared" si="35"/>
        <v>13.09</v>
      </c>
      <c r="DC55">
        <f t="shared" si="36"/>
        <v>0</v>
      </c>
      <c r="DD55" t="s">
        <v>6</v>
      </c>
      <c r="DE55" t="s">
        <v>6</v>
      </c>
      <c r="DF55">
        <f t="shared" si="37"/>
        <v>0</v>
      </c>
      <c r="DG55">
        <f>ROUND(ROUND(AF55*AJ55,2)*CX55,2)</f>
        <v>6.95</v>
      </c>
      <c r="DH55">
        <f>Source!I78*SmtRes!Y55</f>
        <v>6.4680000000000015E-2</v>
      </c>
      <c r="DI55">
        <f>AB55</f>
        <v>107.41</v>
      </c>
      <c r="DJ55">
        <f>EtalonRes!Z55</f>
        <v>8.1</v>
      </c>
      <c r="DK55">
        <f>Source!BB78</f>
        <v>13.26</v>
      </c>
      <c r="DL55" t="s">
        <v>6</v>
      </c>
      <c r="DM55">
        <v>0</v>
      </c>
      <c r="DN55" t="s">
        <v>6</v>
      </c>
      <c r="DO55">
        <v>0</v>
      </c>
      <c r="GQ55">
        <v>-1</v>
      </c>
      <c r="GR55">
        <v>-1</v>
      </c>
    </row>
    <row r="56" spans="1:200" x14ac:dyDescent="0.2">
      <c r="A56">
        <f>ROW(Source!A78)</f>
        <v>78</v>
      </c>
      <c r="B56">
        <v>74674256</v>
      </c>
      <c r="C56">
        <v>74719652</v>
      </c>
      <c r="D56">
        <v>49521144</v>
      </c>
      <c r="E56">
        <v>1</v>
      </c>
      <c r="F56">
        <v>1</v>
      </c>
      <c r="G56">
        <v>1</v>
      </c>
      <c r="H56">
        <v>3</v>
      </c>
      <c r="I56" t="s">
        <v>307</v>
      </c>
      <c r="J56" t="s">
        <v>308</v>
      </c>
      <c r="K56" t="s">
        <v>309</v>
      </c>
      <c r="L56">
        <v>1348</v>
      </c>
      <c r="N56">
        <v>1009</v>
      </c>
      <c r="O56" t="s">
        <v>295</v>
      </c>
      <c r="P56" t="s">
        <v>295</v>
      </c>
      <c r="Q56">
        <v>1000</v>
      </c>
      <c r="W56">
        <v>0</v>
      </c>
      <c r="X56">
        <v>-847628873</v>
      </c>
      <c r="Y56" s="174" t="e">
        <f>#REF!</f>
        <v>#REF!</v>
      </c>
      <c r="AA56">
        <v>241405.89</v>
      </c>
      <c r="AB56">
        <v>0</v>
      </c>
      <c r="AC56">
        <v>0</v>
      </c>
      <c r="AD56">
        <v>0</v>
      </c>
      <c r="AE56">
        <v>26499</v>
      </c>
      <c r="AF56">
        <v>0</v>
      </c>
      <c r="AG56">
        <v>0</v>
      </c>
      <c r="AH56">
        <v>0</v>
      </c>
      <c r="AI56">
        <v>9.11</v>
      </c>
      <c r="AJ56">
        <v>1</v>
      </c>
      <c r="AK56">
        <v>1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6</v>
      </c>
      <c r="AT56">
        <v>8.8999999999999995E-4</v>
      </c>
      <c r="AU56" t="s">
        <v>6</v>
      </c>
      <c r="AV56">
        <v>0</v>
      </c>
      <c r="AW56">
        <v>2</v>
      </c>
      <c r="AX56">
        <v>74719672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 t="e">
        <f>ROUND(Y56*Source!I78,7)</f>
        <v>#REF!</v>
      </c>
      <c r="CY56">
        <f t="shared" ref="CY56:CY62" si="38">AA56</f>
        <v>241405.89</v>
      </c>
      <c r="CZ56">
        <f t="shared" ref="CZ56:CZ62" si="39">AE56</f>
        <v>26499</v>
      </c>
      <c r="DA56">
        <f t="shared" ref="DA56:DA62" si="40">AI56</f>
        <v>9.11</v>
      </c>
      <c r="DB56">
        <f t="shared" ref="DB56:DB62" si="41">ROUND(ROUND(AT56*CZ56,2),2)</f>
        <v>23.58</v>
      </c>
      <c r="DC56">
        <f t="shared" ref="DC56:DC62" si="42">ROUND(ROUND(AT56*AG56,2),2)</f>
        <v>0</v>
      </c>
      <c r="DD56" t="s">
        <v>6</v>
      </c>
      <c r="DE56" t="s">
        <v>6</v>
      </c>
      <c r="DF56" t="e">
        <f t="shared" ref="DF56:DF62" si="43">ROUND(ROUND(AE56*AI56,2)*CX56,2)</f>
        <v>#REF!</v>
      </c>
      <c r="DG56" t="e">
        <f t="shared" ref="DG56:DG64" si="44">ROUND(ROUND(AF56,2)*CX56,2)</f>
        <v>#REF!</v>
      </c>
      <c r="DH56" t="e">
        <f>Source!I78*SmtRes!Y56</f>
        <v>#REF!</v>
      </c>
      <c r="DI56">
        <f t="shared" ref="DI56:DI62" si="45">AA56</f>
        <v>241405.89</v>
      </c>
      <c r="DJ56">
        <f>EtalonRes!Y56</f>
        <v>26499</v>
      </c>
      <c r="DK56">
        <f>Source!BC78</f>
        <v>9.11</v>
      </c>
      <c r="DL56" t="s">
        <v>6</v>
      </c>
      <c r="DM56">
        <v>0</v>
      </c>
      <c r="DN56" t="s">
        <v>6</v>
      </c>
      <c r="DO56">
        <v>0</v>
      </c>
      <c r="GQ56">
        <v>-1</v>
      </c>
      <c r="GR56">
        <v>-1</v>
      </c>
    </row>
    <row r="57" spans="1:200" x14ac:dyDescent="0.2">
      <c r="A57">
        <f>ROW(Source!A78)</f>
        <v>78</v>
      </c>
      <c r="B57">
        <v>74674256</v>
      </c>
      <c r="C57">
        <v>74719652</v>
      </c>
      <c r="D57">
        <v>49524301</v>
      </c>
      <c r="E57">
        <v>1</v>
      </c>
      <c r="F57">
        <v>1</v>
      </c>
      <c r="G57">
        <v>1</v>
      </c>
      <c r="H57">
        <v>3</v>
      </c>
      <c r="I57" t="s">
        <v>292</v>
      </c>
      <c r="J57" t="s">
        <v>293</v>
      </c>
      <c r="K57" t="s">
        <v>294</v>
      </c>
      <c r="L57">
        <v>1348</v>
      </c>
      <c r="N57">
        <v>1009</v>
      </c>
      <c r="O57" t="s">
        <v>295</v>
      </c>
      <c r="P57" t="s">
        <v>295</v>
      </c>
      <c r="Q57">
        <v>1000</v>
      </c>
      <c r="W57">
        <v>0</v>
      </c>
      <c r="X57">
        <v>1824693337</v>
      </c>
      <c r="Y57" s="174" t="e">
        <f>#REF!</f>
        <v>#REF!</v>
      </c>
      <c r="AA57">
        <v>94397.82</v>
      </c>
      <c r="AB57">
        <v>0</v>
      </c>
      <c r="AC57">
        <v>0</v>
      </c>
      <c r="AD57">
        <v>0</v>
      </c>
      <c r="AE57">
        <v>10362</v>
      </c>
      <c r="AF57">
        <v>0</v>
      </c>
      <c r="AG57">
        <v>0</v>
      </c>
      <c r="AH57">
        <v>0</v>
      </c>
      <c r="AI57">
        <v>9.11</v>
      </c>
      <c r="AJ57">
        <v>1</v>
      </c>
      <c r="AK57">
        <v>1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6</v>
      </c>
      <c r="AT57">
        <v>4.4999999999999999E-4</v>
      </c>
      <c r="AU57" t="s">
        <v>6</v>
      </c>
      <c r="AV57">
        <v>0</v>
      </c>
      <c r="AW57">
        <v>2</v>
      </c>
      <c r="AX57">
        <v>74719673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 t="e">
        <f>ROUND(Y57*Source!I78,7)</f>
        <v>#REF!</v>
      </c>
      <c r="CY57">
        <f t="shared" si="38"/>
        <v>94397.82</v>
      </c>
      <c r="CZ57">
        <f t="shared" si="39"/>
        <v>10362</v>
      </c>
      <c r="DA57">
        <f t="shared" si="40"/>
        <v>9.11</v>
      </c>
      <c r="DB57">
        <f t="shared" si="41"/>
        <v>4.66</v>
      </c>
      <c r="DC57">
        <f t="shared" si="42"/>
        <v>0</v>
      </c>
      <c r="DD57" t="s">
        <v>6</v>
      </c>
      <c r="DE57" t="s">
        <v>6</v>
      </c>
      <c r="DF57" t="e">
        <f t="shared" si="43"/>
        <v>#REF!</v>
      </c>
      <c r="DG57" t="e">
        <f t="shared" si="44"/>
        <v>#REF!</v>
      </c>
      <c r="DH57" t="e">
        <f>Source!I78*SmtRes!Y57</f>
        <v>#REF!</v>
      </c>
      <c r="DI57">
        <f t="shared" si="45"/>
        <v>94397.82</v>
      </c>
      <c r="DJ57">
        <f>EtalonRes!Y57</f>
        <v>10362</v>
      </c>
      <c r="DK57">
        <f>Source!BC78</f>
        <v>9.11</v>
      </c>
      <c r="DL57" t="s">
        <v>6</v>
      </c>
      <c r="DM57">
        <v>0</v>
      </c>
      <c r="DN57" t="s">
        <v>6</v>
      </c>
      <c r="DO57">
        <v>0</v>
      </c>
      <c r="GQ57">
        <v>-1</v>
      </c>
      <c r="GR57">
        <v>-1</v>
      </c>
    </row>
    <row r="58" spans="1:200" x14ac:dyDescent="0.2">
      <c r="A58">
        <f>ROW(Source!A78)</f>
        <v>78</v>
      </c>
      <c r="B58">
        <v>74674256</v>
      </c>
      <c r="C58">
        <v>74719652</v>
      </c>
      <c r="D58">
        <v>49525488</v>
      </c>
      <c r="E58">
        <v>1</v>
      </c>
      <c r="F58">
        <v>1</v>
      </c>
      <c r="G58">
        <v>1</v>
      </c>
      <c r="H58">
        <v>3</v>
      </c>
      <c r="I58" t="s">
        <v>280</v>
      </c>
      <c r="J58" t="s">
        <v>281</v>
      </c>
      <c r="K58" t="s">
        <v>282</v>
      </c>
      <c r="L58">
        <v>1346</v>
      </c>
      <c r="N58">
        <v>1009</v>
      </c>
      <c r="O58" t="s">
        <v>283</v>
      </c>
      <c r="P58" t="s">
        <v>283</v>
      </c>
      <c r="Q58">
        <v>1</v>
      </c>
      <c r="W58">
        <v>0</v>
      </c>
      <c r="X58">
        <v>-1864341761</v>
      </c>
      <c r="Y58" s="174" t="e">
        <f>#REF!</f>
        <v>#REF!</v>
      </c>
      <c r="AA58">
        <v>82.35</v>
      </c>
      <c r="AB58">
        <v>0</v>
      </c>
      <c r="AC58">
        <v>0</v>
      </c>
      <c r="AD58">
        <v>0</v>
      </c>
      <c r="AE58">
        <v>9.0399999999999991</v>
      </c>
      <c r="AF58">
        <v>0</v>
      </c>
      <c r="AG58">
        <v>0</v>
      </c>
      <c r="AH58">
        <v>0</v>
      </c>
      <c r="AI58">
        <v>9.11</v>
      </c>
      <c r="AJ58">
        <v>1</v>
      </c>
      <c r="AK58">
        <v>1</v>
      </c>
      <c r="AL58">
        <v>1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6</v>
      </c>
      <c r="AT58">
        <v>15</v>
      </c>
      <c r="AU58" t="s">
        <v>6</v>
      </c>
      <c r="AV58">
        <v>0</v>
      </c>
      <c r="AW58">
        <v>2</v>
      </c>
      <c r="AX58">
        <v>74719674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v>0</v>
      </c>
      <c r="CX58" t="e">
        <f>ROUND(Y58*Source!I78,7)</f>
        <v>#REF!</v>
      </c>
      <c r="CY58">
        <f t="shared" si="38"/>
        <v>82.35</v>
      </c>
      <c r="CZ58">
        <f t="shared" si="39"/>
        <v>9.0399999999999991</v>
      </c>
      <c r="DA58">
        <f t="shared" si="40"/>
        <v>9.11</v>
      </c>
      <c r="DB58">
        <f t="shared" si="41"/>
        <v>135.6</v>
      </c>
      <c r="DC58">
        <f t="shared" si="42"/>
        <v>0</v>
      </c>
      <c r="DD58" t="s">
        <v>6</v>
      </c>
      <c r="DE58" t="s">
        <v>6</v>
      </c>
      <c r="DF58" t="e">
        <f t="shared" si="43"/>
        <v>#REF!</v>
      </c>
      <c r="DG58" t="e">
        <f t="shared" si="44"/>
        <v>#REF!</v>
      </c>
      <c r="DH58" t="e">
        <f>Source!I78*SmtRes!Y58</f>
        <v>#REF!</v>
      </c>
      <c r="DI58">
        <f t="shared" si="45"/>
        <v>82.35</v>
      </c>
      <c r="DJ58">
        <f>EtalonRes!Y58</f>
        <v>9.0399999999999991</v>
      </c>
      <c r="DK58">
        <f>Source!BC78</f>
        <v>9.11</v>
      </c>
      <c r="DL58" t="s">
        <v>6</v>
      </c>
      <c r="DM58">
        <v>0</v>
      </c>
      <c r="DN58" t="s">
        <v>6</v>
      </c>
      <c r="DO58">
        <v>0</v>
      </c>
      <c r="GQ58">
        <v>-1</v>
      </c>
      <c r="GR58">
        <v>-1</v>
      </c>
    </row>
    <row r="59" spans="1:200" x14ac:dyDescent="0.2">
      <c r="A59">
        <f>ROW(Source!A78)</f>
        <v>78</v>
      </c>
      <c r="B59">
        <v>74674256</v>
      </c>
      <c r="C59">
        <v>74719652</v>
      </c>
      <c r="D59">
        <v>49526492</v>
      </c>
      <c r="E59">
        <v>1</v>
      </c>
      <c r="F59">
        <v>1</v>
      </c>
      <c r="G59">
        <v>1</v>
      </c>
      <c r="H59">
        <v>3</v>
      </c>
      <c r="I59" t="s">
        <v>284</v>
      </c>
      <c r="J59" t="s">
        <v>285</v>
      </c>
      <c r="K59" t="s">
        <v>286</v>
      </c>
      <c r="L59">
        <v>1346</v>
      </c>
      <c r="N59">
        <v>1009</v>
      </c>
      <c r="O59" t="s">
        <v>283</v>
      </c>
      <c r="P59" t="s">
        <v>283</v>
      </c>
      <c r="Q59">
        <v>1</v>
      </c>
      <c r="W59">
        <v>0</v>
      </c>
      <c r="X59">
        <v>497341279</v>
      </c>
      <c r="Y59" s="174" t="e">
        <f>#REF!</f>
        <v>#REF!</v>
      </c>
      <c r="AA59">
        <v>210.35</v>
      </c>
      <c r="AB59">
        <v>0</v>
      </c>
      <c r="AC59">
        <v>0</v>
      </c>
      <c r="AD59">
        <v>0</v>
      </c>
      <c r="AE59">
        <v>23.09</v>
      </c>
      <c r="AF59">
        <v>0</v>
      </c>
      <c r="AG59">
        <v>0</v>
      </c>
      <c r="AH59">
        <v>0</v>
      </c>
      <c r="AI59">
        <v>9.11</v>
      </c>
      <c r="AJ59">
        <v>1</v>
      </c>
      <c r="AK59">
        <v>1</v>
      </c>
      <c r="AL59">
        <v>1</v>
      </c>
      <c r="AM59">
        <v>4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6</v>
      </c>
      <c r="AT59">
        <v>8</v>
      </c>
      <c r="AU59" t="s">
        <v>6</v>
      </c>
      <c r="AV59">
        <v>0</v>
      </c>
      <c r="AW59">
        <v>2</v>
      </c>
      <c r="AX59">
        <v>74719675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 t="e">
        <f>ROUND(Y59*Source!I78,7)</f>
        <v>#REF!</v>
      </c>
      <c r="CY59">
        <f t="shared" si="38"/>
        <v>210.35</v>
      </c>
      <c r="CZ59">
        <f t="shared" si="39"/>
        <v>23.09</v>
      </c>
      <c r="DA59">
        <f t="shared" si="40"/>
        <v>9.11</v>
      </c>
      <c r="DB59">
        <f t="shared" si="41"/>
        <v>184.72</v>
      </c>
      <c r="DC59">
        <f t="shared" si="42"/>
        <v>0</v>
      </c>
      <c r="DD59" t="s">
        <v>6</v>
      </c>
      <c r="DE59" t="s">
        <v>6</v>
      </c>
      <c r="DF59" t="e">
        <f t="shared" si="43"/>
        <v>#REF!</v>
      </c>
      <c r="DG59" t="e">
        <f t="shared" si="44"/>
        <v>#REF!</v>
      </c>
      <c r="DH59" t="e">
        <f>Source!I78*SmtRes!Y59</f>
        <v>#REF!</v>
      </c>
      <c r="DI59">
        <f t="shared" si="45"/>
        <v>210.35</v>
      </c>
      <c r="DJ59">
        <f>EtalonRes!Y59</f>
        <v>23.09</v>
      </c>
      <c r="DK59">
        <f>Source!BC78</f>
        <v>9.11</v>
      </c>
      <c r="DL59" t="s">
        <v>6</v>
      </c>
      <c r="DM59">
        <v>0</v>
      </c>
      <c r="DN59" t="s">
        <v>6</v>
      </c>
      <c r="DO59">
        <v>0</v>
      </c>
      <c r="GQ59">
        <v>-1</v>
      </c>
      <c r="GR59">
        <v>-1</v>
      </c>
    </row>
    <row r="60" spans="1:200" x14ac:dyDescent="0.2">
      <c r="A60">
        <f>ROW(Source!A78)</f>
        <v>78</v>
      </c>
      <c r="B60">
        <v>74674256</v>
      </c>
      <c r="C60">
        <v>74719652</v>
      </c>
      <c r="D60">
        <v>49541437</v>
      </c>
      <c r="E60">
        <v>1</v>
      </c>
      <c r="F60">
        <v>1</v>
      </c>
      <c r="G60">
        <v>1</v>
      </c>
      <c r="H60">
        <v>3</v>
      </c>
      <c r="I60" t="s">
        <v>149</v>
      </c>
      <c r="J60" t="s">
        <v>151</v>
      </c>
      <c r="K60" t="s">
        <v>150</v>
      </c>
      <c r="L60">
        <v>1327</v>
      </c>
      <c r="N60">
        <v>1005</v>
      </c>
      <c r="O60" t="s">
        <v>64</v>
      </c>
      <c r="P60" t="s">
        <v>64</v>
      </c>
      <c r="Q60">
        <v>1</v>
      </c>
      <c r="W60">
        <v>0</v>
      </c>
      <c r="X60">
        <v>2073721092</v>
      </c>
      <c r="Y60">
        <f t="shared" ref="Y60:Y62" si="46">AT60</f>
        <v>25</v>
      </c>
      <c r="AA60">
        <v>311.56</v>
      </c>
      <c r="AB60">
        <v>0</v>
      </c>
      <c r="AC60">
        <v>0</v>
      </c>
      <c r="AD60">
        <v>0</v>
      </c>
      <c r="AE60">
        <v>34.200000000000003</v>
      </c>
      <c r="AF60">
        <v>0</v>
      </c>
      <c r="AG60">
        <v>0</v>
      </c>
      <c r="AH60">
        <v>0</v>
      </c>
      <c r="AI60">
        <v>9.11</v>
      </c>
      <c r="AJ60">
        <v>1</v>
      </c>
      <c r="AK60">
        <v>1</v>
      </c>
      <c r="AL60">
        <v>1</v>
      </c>
      <c r="AM60">
        <v>0</v>
      </c>
      <c r="AN60">
        <v>0</v>
      </c>
      <c r="AO60">
        <v>0</v>
      </c>
      <c r="AP60">
        <v>1</v>
      </c>
      <c r="AQ60">
        <v>0</v>
      </c>
      <c r="AR60">
        <v>0</v>
      </c>
      <c r="AS60" t="s">
        <v>6</v>
      </c>
      <c r="AT60">
        <v>25</v>
      </c>
      <c r="AU60" t="s">
        <v>6</v>
      </c>
      <c r="AV60">
        <v>0</v>
      </c>
      <c r="AW60">
        <v>1</v>
      </c>
      <c r="AX60">
        <v>-1</v>
      </c>
      <c r="AY60">
        <v>0</v>
      </c>
      <c r="AZ60">
        <v>0</v>
      </c>
      <c r="BA60" t="s">
        <v>6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ROUND(Y60*Source!I78,7)</f>
        <v>1</v>
      </c>
      <c r="CY60">
        <f t="shared" si="38"/>
        <v>311.56</v>
      </c>
      <c r="CZ60">
        <f t="shared" si="39"/>
        <v>34.200000000000003</v>
      </c>
      <c r="DA60">
        <f t="shared" si="40"/>
        <v>9.11</v>
      </c>
      <c r="DB60">
        <f t="shared" si="41"/>
        <v>855</v>
      </c>
      <c r="DC60">
        <f t="shared" si="42"/>
        <v>0</v>
      </c>
      <c r="DD60" t="s">
        <v>6</v>
      </c>
      <c r="DE60" t="s">
        <v>6</v>
      </c>
      <c r="DF60">
        <f t="shared" si="43"/>
        <v>311.56</v>
      </c>
      <c r="DG60">
        <f t="shared" si="44"/>
        <v>0</v>
      </c>
      <c r="DH60">
        <f>Source!I78*SmtRes!Y60</f>
        <v>1</v>
      </c>
      <c r="DI60">
        <f t="shared" si="45"/>
        <v>311.56</v>
      </c>
      <c r="DJ60">
        <f t="shared" ref="DJ60:DJ62" si="47">DF60</f>
        <v>311.56</v>
      </c>
      <c r="DK60">
        <f>Source!BC78</f>
        <v>9.11</v>
      </c>
      <c r="DL60" t="s">
        <v>6</v>
      </c>
      <c r="DM60">
        <v>0</v>
      </c>
      <c r="DN60" t="s">
        <v>6</v>
      </c>
      <c r="DO60">
        <v>0</v>
      </c>
      <c r="GP60">
        <v>1</v>
      </c>
      <c r="GQ60">
        <v>-1</v>
      </c>
      <c r="GR60">
        <v>-1</v>
      </c>
    </row>
    <row r="61" spans="1:200" x14ac:dyDescent="0.2">
      <c r="A61">
        <f>ROW(Source!A78)</f>
        <v>78</v>
      </c>
      <c r="B61">
        <v>74674256</v>
      </c>
      <c r="C61">
        <v>74719652</v>
      </c>
      <c r="D61">
        <v>49555131</v>
      </c>
      <c r="E61">
        <v>1</v>
      </c>
      <c r="F61">
        <v>1</v>
      </c>
      <c r="G61">
        <v>1</v>
      </c>
      <c r="H61">
        <v>3</v>
      </c>
      <c r="I61" t="s">
        <v>310</v>
      </c>
      <c r="J61" t="s">
        <v>311</v>
      </c>
      <c r="K61" t="s">
        <v>312</v>
      </c>
      <c r="L61">
        <v>1348</v>
      </c>
      <c r="N61">
        <v>1009</v>
      </c>
      <c r="O61" t="s">
        <v>295</v>
      </c>
      <c r="P61" t="s">
        <v>295</v>
      </c>
      <c r="Q61">
        <v>1000</v>
      </c>
      <c r="W61">
        <v>0</v>
      </c>
      <c r="X61">
        <v>-364749507</v>
      </c>
      <c r="Y61" s="174" t="e">
        <f>#REF!</f>
        <v>#REF!</v>
      </c>
      <c r="AA61">
        <v>156537.13</v>
      </c>
      <c r="AB61">
        <v>0</v>
      </c>
      <c r="AC61">
        <v>0</v>
      </c>
      <c r="AD61">
        <v>0</v>
      </c>
      <c r="AE61">
        <v>17183</v>
      </c>
      <c r="AF61">
        <v>0</v>
      </c>
      <c r="AG61">
        <v>0</v>
      </c>
      <c r="AH61">
        <v>0</v>
      </c>
      <c r="AI61">
        <v>9.11</v>
      </c>
      <c r="AJ61">
        <v>1</v>
      </c>
      <c r="AK61">
        <v>1</v>
      </c>
      <c r="AL61">
        <v>1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6</v>
      </c>
      <c r="AT61">
        <v>5.0099999999999997E-3</v>
      </c>
      <c r="AU61" t="s">
        <v>6</v>
      </c>
      <c r="AV61">
        <v>0</v>
      </c>
      <c r="AW61">
        <v>2</v>
      </c>
      <c r="AX61">
        <v>74719677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 t="e">
        <f>ROUND(Y61*Source!I78,7)</f>
        <v>#REF!</v>
      </c>
      <c r="CY61">
        <f t="shared" si="38"/>
        <v>156537.13</v>
      </c>
      <c r="CZ61">
        <f t="shared" si="39"/>
        <v>17183</v>
      </c>
      <c r="DA61">
        <f t="shared" si="40"/>
        <v>9.11</v>
      </c>
      <c r="DB61">
        <f t="shared" si="41"/>
        <v>86.09</v>
      </c>
      <c r="DC61">
        <f t="shared" si="42"/>
        <v>0</v>
      </c>
      <c r="DD61" t="s">
        <v>6</v>
      </c>
      <c r="DE61" t="s">
        <v>6</v>
      </c>
      <c r="DF61" t="e">
        <f t="shared" si="43"/>
        <v>#REF!</v>
      </c>
      <c r="DG61" t="e">
        <f t="shared" si="44"/>
        <v>#REF!</v>
      </c>
      <c r="DH61" t="e">
        <f>Source!I78*SmtRes!Y61</f>
        <v>#REF!</v>
      </c>
      <c r="DI61">
        <f t="shared" si="45"/>
        <v>156537.13</v>
      </c>
      <c r="DJ61">
        <f>EtalonRes!Y61</f>
        <v>17183</v>
      </c>
      <c r="DK61">
        <f>Source!BC78</f>
        <v>9.11</v>
      </c>
      <c r="DL61" t="s">
        <v>6</v>
      </c>
      <c r="DM61">
        <v>0</v>
      </c>
      <c r="DN61" t="s">
        <v>6</v>
      </c>
      <c r="DO61">
        <v>0</v>
      </c>
      <c r="GQ61">
        <v>-1</v>
      </c>
      <c r="GR61">
        <v>-1</v>
      </c>
    </row>
    <row r="62" spans="1:200" x14ac:dyDescent="0.2">
      <c r="A62">
        <f>ROW(Source!A78)</f>
        <v>78</v>
      </c>
      <c r="B62">
        <v>74674256</v>
      </c>
      <c r="C62">
        <v>74719652</v>
      </c>
      <c r="D62">
        <v>49564260</v>
      </c>
      <c r="E62">
        <v>1</v>
      </c>
      <c r="F62">
        <v>1</v>
      </c>
      <c r="G62">
        <v>1</v>
      </c>
      <c r="H62">
        <v>3</v>
      </c>
      <c r="I62" t="s">
        <v>35</v>
      </c>
      <c r="J62" t="s">
        <v>86</v>
      </c>
      <c r="K62" t="s">
        <v>85</v>
      </c>
      <c r="L62">
        <v>1327</v>
      </c>
      <c r="N62">
        <v>1005</v>
      </c>
      <c r="O62" t="s">
        <v>64</v>
      </c>
      <c r="P62" t="s">
        <v>64</v>
      </c>
      <c r="Q62">
        <v>1</v>
      </c>
      <c r="W62">
        <v>0</v>
      </c>
      <c r="X62">
        <v>1130695863</v>
      </c>
      <c r="Y62">
        <f t="shared" si="46"/>
        <v>100</v>
      </c>
      <c r="AA62">
        <v>1093.44</v>
      </c>
      <c r="AB62">
        <v>0</v>
      </c>
      <c r="AC62">
        <v>0</v>
      </c>
      <c r="AD62">
        <v>0</v>
      </c>
      <c r="AE62">
        <v>1149.8900000000001</v>
      </c>
      <c r="AF62">
        <v>0</v>
      </c>
      <c r="AG62">
        <v>0</v>
      </c>
      <c r="AH62">
        <v>0</v>
      </c>
      <c r="AI62">
        <v>9.11</v>
      </c>
      <c r="AJ62">
        <v>1</v>
      </c>
      <c r="AK62">
        <v>1</v>
      </c>
      <c r="AL62">
        <v>1</v>
      </c>
      <c r="AM62">
        <v>0</v>
      </c>
      <c r="AN62">
        <v>0</v>
      </c>
      <c r="AO62">
        <v>0</v>
      </c>
      <c r="AP62">
        <v>1</v>
      </c>
      <c r="AQ62">
        <v>0</v>
      </c>
      <c r="AR62">
        <v>0</v>
      </c>
      <c r="AS62" t="s">
        <v>6</v>
      </c>
      <c r="AT62">
        <v>100</v>
      </c>
      <c r="AU62" t="s">
        <v>6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6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ROUND(Y62*Source!I78,7)</f>
        <v>4</v>
      </c>
      <c r="CY62">
        <f t="shared" si="38"/>
        <v>1093.44</v>
      </c>
      <c r="CZ62">
        <f t="shared" si="39"/>
        <v>1149.8900000000001</v>
      </c>
      <c r="DA62">
        <f t="shared" si="40"/>
        <v>9.11</v>
      </c>
      <c r="DB62">
        <f t="shared" si="41"/>
        <v>114989</v>
      </c>
      <c r="DC62">
        <f t="shared" si="42"/>
        <v>0</v>
      </c>
      <c r="DD62" t="s">
        <v>6</v>
      </c>
      <c r="DE62" t="s">
        <v>6</v>
      </c>
      <c r="DF62">
        <f t="shared" si="43"/>
        <v>41902</v>
      </c>
      <c r="DG62">
        <f t="shared" si="44"/>
        <v>0</v>
      </c>
      <c r="DH62">
        <f>Source!I78*SmtRes!Y62</f>
        <v>4</v>
      </c>
      <c r="DI62">
        <f t="shared" si="45"/>
        <v>1093.44</v>
      </c>
      <c r="DJ62">
        <f t="shared" si="47"/>
        <v>41902</v>
      </c>
      <c r="DK62">
        <f>Source!BC78</f>
        <v>9.11</v>
      </c>
      <c r="DL62" t="s">
        <v>6</v>
      </c>
      <c r="DM62">
        <v>0</v>
      </c>
      <c r="DN62" t="s">
        <v>6</v>
      </c>
      <c r="DO62">
        <v>0</v>
      </c>
      <c r="GP62">
        <v>1</v>
      </c>
      <c r="GQ62">
        <v>-1</v>
      </c>
      <c r="GR62">
        <v>-1</v>
      </c>
    </row>
    <row r="63" spans="1:200" x14ac:dyDescent="0.2">
      <c r="A63">
        <f>ROW(Source!A81)</f>
        <v>81</v>
      </c>
      <c r="B63">
        <v>74674256</v>
      </c>
      <c r="C63">
        <v>74733178</v>
      </c>
      <c r="D63">
        <v>49510723</v>
      </c>
      <c r="E63">
        <v>70</v>
      </c>
      <c r="F63">
        <v>1</v>
      </c>
      <c r="G63">
        <v>1</v>
      </c>
      <c r="H63">
        <v>1</v>
      </c>
      <c r="I63" t="s">
        <v>287</v>
      </c>
      <c r="J63" t="s">
        <v>6</v>
      </c>
      <c r="K63" t="s">
        <v>288</v>
      </c>
      <c r="L63">
        <v>1191</v>
      </c>
      <c r="N63">
        <v>1013</v>
      </c>
      <c r="O63" t="s">
        <v>267</v>
      </c>
      <c r="P63" t="s">
        <v>267</v>
      </c>
      <c r="Q63">
        <v>1</v>
      </c>
      <c r="W63">
        <v>0</v>
      </c>
      <c r="X63">
        <v>-112797078</v>
      </c>
      <c r="Y63">
        <f>(AT63*ROUND(1.05,7))</f>
        <v>1.1130000000000002</v>
      </c>
      <c r="AA63">
        <v>0</v>
      </c>
      <c r="AB63">
        <v>0</v>
      </c>
      <c r="AC63">
        <v>0</v>
      </c>
      <c r="AD63">
        <v>299.51</v>
      </c>
      <c r="AE63">
        <v>0</v>
      </c>
      <c r="AF63">
        <v>0</v>
      </c>
      <c r="AG63">
        <v>0</v>
      </c>
      <c r="AH63">
        <v>8.9700000000000006</v>
      </c>
      <c r="AI63">
        <v>1</v>
      </c>
      <c r="AJ63">
        <v>1</v>
      </c>
      <c r="AK63">
        <v>1</v>
      </c>
      <c r="AL63">
        <v>33.39</v>
      </c>
      <c r="AM63">
        <v>4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6</v>
      </c>
      <c r="AT63">
        <v>1.06</v>
      </c>
      <c r="AU63" t="s">
        <v>26</v>
      </c>
      <c r="AV63">
        <v>1</v>
      </c>
      <c r="AW63">
        <v>2</v>
      </c>
      <c r="AX63">
        <v>74733179</v>
      </c>
      <c r="AY63">
        <v>1</v>
      </c>
      <c r="AZ63">
        <v>0</v>
      </c>
      <c r="BA63">
        <v>67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U63">
        <f>ROUND(AT63*Source!I81*AH63*AL63,2)</f>
        <v>5714.62</v>
      </c>
      <c r="CV63">
        <f>ROUND(Y63*Source!I81,7)</f>
        <v>20.033999999999999</v>
      </c>
      <c r="CW63">
        <v>0</v>
      </c>
      <c r="CX63">
        <f>ROUND(Y63*Source!I81,7)</f>
        <v>20.033999999999999</v>
      </c>
      <c r="CY63">
        <f>AD63</f>
        <v>299.51</v>
      </c>
      <c r="CZ63">
        <f>AH63</f>
        <v>8.9700000000000006</v>
      </c>
      <c r="DA63">
        <f>AL63</f>
        <v>33.39</v>
      </c>
      <c r="DB63">
        <f>ROUND((ROUND(AT63*CZ63,2)*ROUND(1.05,7)),2)</f>
        <v>9.99</v>
      </c>
      <c r="DC63">
        <f>ROUND((ROUND(AT63*AG63,2)*ROUND(1.05,7)),2)</f>
        <v>0</v>
      </c>
      <c r="DD63" t="s">
        <v>6</v>
      </c>
      <c r="DE63" t="s">
        <v>6</v>
      </c>
      <c r="DF63">
        <f>ROUND(ROUND(AE63,2)*CX63,2)</f>
        <v>0</v>
      </c>
      <c r="DG63">
        <f t="shared" si="44"/>
        <v>0</v>
      </c>
      <c r="DH63">
        <f>Source!I81*SmtRes!Y63</f>
        <v>20.034000000000002</v>
      </c>
      <c r="DI63">
        <f>AD63</f>
        <v>299.51</v>
      </c>
      <c r="DJ63">
        <f>EtalonRes!AB67</f>
        <v>8.9700000000000006</v>
      </c>
      <c r="DK63">
        <f>Source!BA81</f>
        <v>33.39</v>
      </c>
      <c r="DL63" t="s">
        <v>6</v>
      </c>
      <c r="DM63">
        <v>0</v>
      </c>
      <c r="DN63" t="s">
        <v>6</v>
      </c>
      <c r="DO63">
        <v>0</v>
      </c>
      <c r="GQ63">
        <v>-1</v>
      </c>
      <c r="GR63">
        <v>-1</v>
      </c>
    </row>
    <row r="64" spans="1:200" x14ac:dyDescent="0.2">
      <c r="A64">
        <f>ROW(Source!A81)</f>
        <v>81</v>
      </c>
      <c r="B64">
        <v>74674256</v>
      </c>
      <c r="C64">
        <v>74733178</v>
      </c>
      <c r="D64">
        <v>49510905</v>
      </c>
      <c r="E64">
        <v>70</v>
      </c>
      <c r="F64">
        <v>1</v>
      </c>
      <c r="G64">
        <v>1</v>
      </c>
      <c r="H64">
        <v>1</v>
      </c>
      <c r="I64" t="s">
        <v>268</v>
      </c>
      <c r="J64" t="s">
        <v>6</v>
      </c>
      <c r="K64" t="s">
        <v>269</v>
      </c>
      <c r="L64">
        <v>1191</v>
      </c>
      <c r="N64">
        <v>1013</v>
      </c>
      <c r="O64" t="s">
        <v>267</v>
      </c>
      <c r="P64" t="s">
        <v>267</v>
      </c>
      <c r="Q64">
        <v>1</v>
      </c>
      <c r="W64">
        <v>0</v>
      </c>
      <c r="X64">
        <v>-1417349443</v>
      </c>
      <c r="Y64">
        <f>(AT64*ROUND(1.05,7))</f>
        <v>1.0500000000000001E-2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33.39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6</v>
      </c>
      <c r="AT64">
        <v>0.01</v>
      </c>
      <c r="AU64" t="s">
        <v>26</v>
      </c>
      <c r="AV64">
        <v>2</v>
      </c>
      <c r="AW64">
        <v>2</v>
      </c>
      <c r="AX64">
        <v>74733180</v>
      </c>
      <c r="AY64">
        <v>1</v>
      </c>
      <c r="AZ64">
        <v>0</v>
      </c>
      <c r="BA64">
        <v>68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ROUND(Y64*Source!I81,7)</f>
        <v>0.189</v>
      </c>
      <c r="CY64">
        <f>AD64</f>
        <v>0</v>
      </c>
      <c r="CZ64">
        <f>AH64</f>
        <v>0</v>
      </c>
      <c r="DA64">
        <f>AL64</f>
        <v>1</v>
      </c>
      <c r="DB64">
        <f>ROUND((ROUND(AT64*CZ64,2)*ROUND(1.05,7)),2)</f>
        <v>0</v>
      </c>
      <c r="DC64">
        <f>ROUND((ROUND(AT64*AG64,2)*ROUND(1.05,7)),2)</f>
        <v>0</v>
      </c>
      <c r="DD64" t="s">
        <v>6</v>
      </c>
      <c r="DE64" t="s">
        <v>6</v>
      </c>
      <c r="DF64">
        <f>ROUND(ROUND(AE64,2)*CX64,2)</f>
        <v>0</v>
      </c>
      <c r="DG64">
        <f t="shared" si="44"/>
        <v>0</v>
      </c>
      <c r="DH64">
        <f>Source!I81*SmtRes!Y64</f>
        <v>0.189</v>
      </c>
      <c r="DI64">
        <f>AD64</f>
        <v>0</v>
      </c>
      <c r="DJ64">
        <f>EtalonRes!AB68</f>
        <v>0</v>
      </c>
      <c r="DK64">
        <f>Source!BA81</f>
        <v>33.39</v>
      </c>
      <c r="DL64" t="s">
        <v>6</v>
      </c>
      <c r="DM64">
        <v>0</v>
      </c>
      <c r="DN64" t="s">
        <v>6</v>
      </c>
      <c r="DO64">
        <v>0</v>
      </c>
      <c r="GQ64">
        <v>-1</v>
      </c>
      <c r="GR64">
        <v>-1</v>
      </c>
    </row>
    <row r="65" spans="1:200" x14ac:dyDescent="0.2">
      <c r="A65">
        <f>ROW(Source!A81)</f>
        <v>81</v>
      </c>
      <c r="B65">
        <v>74674256</v>
      </c>
      <c r="C65">
        <v>74733178</v>
      </c>
      <c r="D65">
        <v>49672695</v>
      </c>
      <c r="E65">
        <v>1</v>
      </c>
      <c r="F65">
        <v>1</v>
      </c>
      <c r="G65">
        <v>1</v>
      </c>
      <c r="H65">
        <v>2</v>
      </c>
      <c r="I65" t="s">
        <v>274</v>
      </c>
      <c r="J65" t="s">
        <v>275</v>
      </c>
      <c r="K65" t="s">
        <v>276</v>
      </c>
      <c r="L65">
        <v>1367</v>
      </c>
      <c r="N65">
        <v>1011</v>
      </c>
      <c r="O65" t="s">
        <v>273</v>
      </c>
      <c r="P65" t="s">
        <v>273</v>
      </c>
      <c r="Q65">
        <v>1</v>
      </c>
      <c r="W65">
        <v>0</v>
      </c>
      <c r="X65">
        <v>1063590936</v>
      </c>
      <c r="Y65">
        <f>(AT65*ROUND(1.05,7))</f>
        <v>0.27300000000000002</v>
      </c>
      <c r="AA65">
        <v>0</v>
      </c>
      <c r="AB65">
        <v>41.37</v>
      </c>
      <c r="AC65">
        <v>0</v>
      </c>
      <c r="AD65">
        <v>0</v>
      </c>
      <c r="AE65">
        <v>0</v>
      </c>
      <c r="AF65">
        <v>3.12</v>
      </c>
      <c r="AG65">
        <v>0</v>
      </c>
      <c r="AH65">
        <v>0</v>
      </c>
      <c r="AI65">
        <v>1</v>
      </c>
      <c r="AJ65">
        <v>13.26</v>
      </c>
      <c r="AK65">
        <v>33.39</v>
      </c>
      <c r="AL65">
        <v>1</v>
      </c>
      <c r="AM65">
        <v>4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6</v>
      </c>
      <c r="AT65">
        <v>0.26</v>
      </c>
      <c r="AU65" t="s">
        <v>83</v>
      </c>
      <c r="AV65">
        <v>0</v>
      </c>
      <c r="AW65">
        <v>2</v>
      </c>
      <c r="AX65">
        <v>74733181</v>
      </c>
      <c r="AY65">
        <v>1</v>
      </c>
      <c r="AZ65">
        <v>0</v>
      </c>
      <c r="BA65">
        <v>69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f>ROUND(Y65*Source!I81*DO65,7)</f>
        <v>0</v>
      </c>
      <c r="CX65">
        <f>ROUND(Y65*Source!I81,7)</f>
        <v>4.9139999999999997</v>
      </c>
      <c r="CY65">
        <f>AB65</f>
        <v>41.37</v>
      </c>
      <c r="CZ65">
        <f>AF65</f>
        <v>3.12</v>
      </c>
      <c r="DA65">
        <f>AJ65</f>
        <v>13.26</v>
      </c>
      <c r="DB65">
        <f>ROUND((ROUND(AT65*CZ65,2)*ROUND(1.05,7)),2)</f>
        <v>0.85</v>
      </c>
      <c r="DC65">
        <f>ROUND((ROUND(AT65*AG65,2)*ROUND(1.05,7)),2)</f>
        <v>0</v>
      </c>
      <c r="DD65" t="s">
        <v>6</v>
      </c>
      <c r="DE65" t="s">
        <v>6</v>
      </c>
      <c r="DF65">
        <f>ROUND(ROUND(AE65,2)*CX65,2)</f>
        <v>0</v>
      </c>
      <c r="DG65">
        <f>ROUND(ROUND(AF65*AJ65,2)*CX65,2)</f>
        <v>203.29</v>
      </c>
      <c r="DH65">
        <f>Source!I81*SmtRes!Y65</f>
        <v>4.9140000000000006</v>
      </c>
      <c r="DI65">
        <f>AB65</f>
        <v>41.37</v>
      </c>
      <c r="DJ65">
        <f>EtalonRes!Z69</f>
        <v>3.12</v>
      </c>
      <c r="DK65">
        <f>Source!BB81</f>
        <v>13.26</v>
      </c>
      <c r="DL65" t="s">
        <v>6</v>
      </c>
      <c r="DM65">
        <v>0</v>
      </c>
      <c r="DN65" t="s">
        <v>6</v>
      </c>
      <c r="DO65">
        <v>0</v>
      </c>
      <c r="GQ65">
        <v>-1</v>
      </c>
      <c r="GR65">
        <v>-1</v>
      </c>
    </row>
    <row r="66" spans="1:200" x14ac:dyDescent="0.2">
      <c r="A66">
        <f>ROW(Source!A81)</f>
        <v>81</v>
      </c>
      <c r="B66">
        <v>74674256</v>
      </c>
      <c r="C66">
        <v>74733178</v>
      </c>
      <c r="D66">
        <v>49673503</v>
      </c>
      <c r="E66">
        <v>1</v>
      </c>
      <c r="F66">
        <v>1</v>
      </c>
      <c r="G66">
        <v>1</v>
      </c>
      <c r="H66">
        <v>2</v>
      </c>
      <c r="I66" t="s">
        <v>277</v>
      </c>
      <c r="J66" t="s">
        <v>278</v>
      </c>
      <c r="K66" t="s">
        <v>279</v>
      </c>
      <c r="L66">
        <v>1367</v>
      </c>
      <c r="N66">
        <v>1011</v>
      </c>
      <c r="O66" t="s">
        <v>273</v>
      </c>
      <c r="P66" t="s">
        <v>273</v>
      </c>
      <c r="Q66">
        <v>1</v>
      </c>
      <c r="W66">
        <v>0</v>
      </c>
      <c r="X66">
        <v>509054691</v>
      </c>
      <c r="Y66">
        <f>(AT66*ROUND(1.05,7))</f>
        <v>1.0500000000000001E-2</v>
      </c>
      <c r="AA66">
        <v>0</v>
      </c>
      <c r="AB66">
        <v>871.31</v>
      </c>
      <c r="AC66">
        <v>387.32</v>
      </c>
      <c r="AD66">
        <v>0</v>
      </c>
      <c r="AE66">
        <v>0</v>
      </c>
      <c r="AF66">
        <v>65.709999999999994</v>
      </c>
      <c r="AG66">
        <v>11.6</v>
      </c>
      <c r="AH66">
        <v>0</v>
      </c>
      <c r="AI66">
        <v>1</v>
      </c>
      <c r="AJ66">
        <v>13.26</v>
      </c>
      <c r="AK66">
        <v>33.39</v>
      </c>
      <c r="AL66">
        <v>1</v>
      </c>
      <c r="AM66">
        <v>4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6</v>
      </c>
      <c r="AT66">
        <v>0.01</v>
      </c>
      <c r="AU66" t="s">
        <v>83</v>
      </c>
      <c r="AV66">
        <v>0</v>
      </c>
      <c r="AW66">
        <v>2</v>
      </c>
      <c r="AX66">
        <v>74733182</v>
      </c>
      <c r="AY66">
        <v>1</v>
      </c>
      <c r="AZ66">
        <v>0</v>
      </c>
      <c r="BA66">
        <v>70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f>ROUND(Y66*Source!I81*DO66,7)</f>
        <v>0</v>
      </c>
      <c r="CX66">
        <f>ROUND(Y66*Source!I81,7)</f>
        <v>0.189</v>
      </c>
      <c r="CY66">
        <f>AB66</f>
        <v>871.31</v>
      </c>
      <c r="CZ66">
        <f>AF66</f>
        <v>65.709999999999994</v>
      </c>
      <c r="DA66">
        <f>AJ66</f>
        <v>13.26</v>
      </c>
      <c r="DB66">
        <f>ROUND((ROUND(AT66*CZ66,2)*ROUND(1.05,7)),2)</f>
        <v>0.69</v>
      </c>
      <c r="DC66">
        <f>ROUND((ROUND(AT66*AG66,2)*ROUND(1.05,7)),2)</f>
        <v>0.13</v>
      </c>
      <c r="DD66" t="s">
        <v>6</v>
      </c>
      <c r="DE66" t="s">
        <v>6</v>
      </c>
      <c r="DF66">
        <f>ROUND(ROUND(AE66,2)*CX66,2)</f>
        <v>0</v>
      </c>
      <c r="DG66">
        <f>ROUND(ROUND(AF66*AJ66,2)*CX66,2)</f>
        <v>164.68</v>
      </c>
      <c r="DH66">
        <f>Source!I81*SmtRes!Y66</f>
        <v>0.189</v>
      </c>
      <c r="DI66">
        <f>AB66</f>
        <v>871.31</v>
      </c>
      <c r="DJ66">
        <f>EtalonRes!Z70</f>
        <v>65.709999999999994</v>
      </c>
      <c r="DK66">
        <f>Source!BB81</f>
        <v>13.26</v>
      </c>
      <c r="DL66" t="s">
        <v>6</v>
      </c>
      <c r="DM66">
        <v>0</v>
      </c>
      <c r="DN66" t="s">
        <v>6</v>
      </c>
      <c r="DO66">
        <v>0</v>
      </c>
      <c r="GQ66">
        <v>-1</v>
      </c>
      <c r="GR66">
        <v>-1</v>
      </c>
    </row>
    <row r="67" spans="1:200" x14ac:dyDescent="0.2">
      <c r="A67">
        <f>ROW(Source!A81)</f>
        <v>81</v>
      </c>
      <c r="B67">
        <v>74674256</v>
      </c>
      <c r="C67">
        <v>74733178</v>
      </c>
      <c r="D67">
        <v>49525488</v>
      </c>
      <c r="E67">
        <v>1</v>
      </c>
      <c r="F67">
        <v>1</v>
      </c>
      <c r="G67">
        <v>1</v>
      </c>
      <c r="H67">
        <v>3</v>
      </c>
      <c r="I67" t="s">
        <v>280</v>
      </c>
      <c r="J67" t="s">
        <v>281</v>
      </c>
      <c r="K67" t="s">
        <v>282</v>
      </c>
      <c r="L67">
        <v>1346</v>
      </c>
      <c r="N67">
        <v>1009</v>
      </c>
      <c r="O67" t="s">
        <v>283</v>
      </c>
      <c r="P67" t="s">
        <v>283</v>
      </c>
      <c r="Q67">
        <v>1</v>
      </c>
      <c r="W67">
        <v>0</v>
      </c>
      <c r="X67">
        <v>-1864341761</v>
      </c>
      <c r="Y67" s="174" t="e">
        <f>#REF!</f>
        <v>#REF!</v>
      </c>
      <c r="AA67">
        <v>82.35</v>
      </c>
      <c r="AB67">
        <v>0</v>
      </c>
      <c r="AC67">
        <v>0</v>
      </c>
      <c r="AD67">
        <v>0</v>
      </c>
      <c r="AE67">
        <v>9.0399999999999991</v>
      </c>
      <c r="AF67">
        <v>0</v>
      </c>
      <c r="AG67">
        <v>0</v>
      </c>
      <c r="AH67">
        <v>0</v>
      </c>
      <c r="AI67">
        <v>9.11</v>
      </c>
      <c r="AJ67">
        <v>1</v>
      </c>
      <c r="AK67">
        <v>1</v>
      </c>
      <c r="AL67">
        <v>1</v>
      </c>
      <c r="AM67">
        <v>4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6</v>
      </c>
      <c r="AT67">
        <v>0.2</v>
      </c>
      <c r="AU67" t="s">
        <v>6</v>
      </c>
      <c r="AV67">
        <v>0</v>
      </c>
      <c r="AW67">
        <v>2</v>
      </c>
      <c r="AX67">
        <v>74733183</v>
      </c>
      <c r="AY67">
        <v>1</v>
      </c>
      <c r="AZ67">
        <v>0</v>
      </c>
      <c r="BA67">
        <v>71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 t="e">
        <f>ROUND(Y67*Source!I81,7)</f>
        <v>#REF!</v>
      </c>
      <c r="CY67">
        <f>AA67</f>
        <v>82.35</v>
      </c>
      <c r="CZ67">
        <f>AE67</f>
        <v>9.0399999999999991</v>
      </c>
      <c r="DA67">
        <f>AI67</f>
        <v>9.11</v>
      </c>
      <c r="DB67">
        <f>ROUND(ROUND(AT67*CZ67,2),2)</f>
        <v>1.81</v>
      </c>
      <c r="DC67">
        <f>ROUND(ROUND(AT67*AG67,2),2)</f>
        <v>0</v>
      </c>
      <c r="DD67" t="s">
        <v>6</v>
      </c>
      <c r="DE67" t="s">
        <v>6</v>
      </c>
      <c r="DF67" t="e">
        <f>ROUND(ROUND(AE67*AI67,2)*CX67,2)</f>
        <v>#REF!</v>
      </c>
      <c r="DG67" t="e">
        <f>ROUND(ROUND(AF67,2)*CX67,2)</f>
        <v>#REF!</v>
      </c>
      <c r="DH67" t="e">
        <f>Source!I81*SmtRes!Y67</f>
        <v>#REF!</v>
      </c>
      <c r="DI67">
        <f>AA67</f>
        <v>82.35</v>
      </c>
      <c r="DJ67">
        <f>EtalonRes!Y71</f>
        <v>9.0399999999999991</v>
      </c>
      <c r="DK67">
        <f>Source!BC81</f>
        <v>9.11</v>
      </c>
      <c r="DL67" t="s">
        <v>6</v>
      </c>
      <c r="DM67">
        <v>0</v>
      </c>
      <c r="DN67" t="s">
        <v>6</v>
      </c>
      <c r="DO67">
        <v>0</v>
      </c>
      <c r="GQ67">
        <v>-1</v>
      </c>
      <c r="GR67">
        <v>-1</v>
      </c>
    </row>
    <row r="68" spans="1:200" x14ac:dyDescent="0.2">
      <c r="A68">
        <f>ROW(Source!A81)</f>
        <v>81</v>
      </c>
      <c r="B68">
        <v>74674256</v>
      </c>
      <c r="C68">
        <v>74733178</v>
      </c>
      <c r="D68">
        <v>49526492</v>
      </c>
      <c r="E68">
        <v>1</v>
      </c>
      <c r="F68">
        <v>1</v>
      </c>
      <c r="G68">
        <v>1</v>
      </c>
      <c r="H68">
        <v>3</v>
      </c>
      <c r="I68" t="s">
        <v>284</v>
      </c>
      <c r="J68" t="s">
        <v>285</v>
      </c>
      <c r="K68" t="s">
        <v>286</v>
      </c>
      <c r="L68">
        <v>1346</v>
      </c>
      <c r="N68">
        <v>1009</v>
      </c>
      <c r="O68" t="s">
        <v>283</v>
      </c>
      <c r="P68" t="s">
        <v>283</v>
      </c>
      <c r="Q68">
        <v>1</v>
      </c>
      <c r="W68">
        <v>0</v>
      </c>
      <c r="X68">
        <v>497341279</v>
      </c>
      <c r="Y68" s="174" t="e">
        <f>#REF!</f>
        <v>#REF!</v>
      </c>
      <c r="AA68">
        <v>210.35</v>
      </c>
      <c r="AB68">
        <v>0</v>
      </c>
      <c r="AC68">
        <v>0</v>
      </c>
      <c r="AD68">
        <v>0</v>
      </c>
      <c r="AE68">
        <v>23.09</v>
      </c>
      <c r="AF68">
        <v>0</v>
      </c>
      <c r="AG68">
        <v>0</v>
      </c>
      <c r="AH68">
        <v>0</v>
      </c>
      <c r="AI68">
        <v>9.11</v>
      </c>
      <c r="AJ68">
        <v>1</v>
      </c>
      <c r="AK68">
        <v>1</v>
      </c>
      <c r="AL68">
        <v>1</v>
      </c>
      <c r="AM68">
        <v>4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6</v>
      </c>
      <c r="AT68">
        <v>0.56000000000000005</v>
      </c>
      <c r="AU68" t="s">
        <v>6</v>
      </c>
      <c r="AV68">
        <v>0</v>
      </c>
      <c r="AW68">
        <v>2</v>
      </c>
      <c r="AX68">
        <v>74733184</v>
      </c>
      <c r="AY68">
        <v>1</v>
      </c>
      <c r="AZ68">
        <v>0</v>
      </c>
      <c r="BA68">
        <v>72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 t="e">
        <f>ROUND(Y68*Source!I81,7)</f>
        <v>#REF!</v>
      </c>
      <c r="CY68">
        <f>AA68</f>
        <v>210.35</v>
      </c>
      <c r="CZ68">
        <f>AE68</f>
        <v>23.09</v>
      </c>
      <c r="DA68">
        <f>AI68</f>
        <v>9.11</v>
      </c>
      <c r="DB68">
        <f>ROUND(ROUND(AT68*CZ68,2),2)</f>
        <v>12.93</v>
      </c>
      <c r="DC68">
        <f>ROUND(ROUND(AT68*AG68,2),2)</f>
        <v>0</v>
      </c>
      <c r="DD68" t="s">
        <v>6</v>
      </c>
      <c r="DE68" t="s">
        <v>6</v>
      </c>
      <c r="DF68" t="e">
        <f>ROUND(ROUND(AE68*AI68,2)*CX68,2)</f>
        <v>#REF!</v>
      </c>
      <c r="DG68" t="e">
        <f>ROUND(ROUND(AF68,2)*CX68,2)</f>
        <v>#REF!</v>
      </c>
      <c r="DH68" t="e">
        <f>Source!I81*SmtRes!Y68</f>
        <v>#REF!</v>
      </c>
      <c r="DI68">
        <f>AA68</f>
        <v>210.35</v>
      </c>
      <c r="DJ68">
        <f>EtalonRes!Y72</f>
        <v>23.09</v>
      </c>
      <c r="DK68">
        <f>Source!BC81</f>
        <v>9.11</v>
      </c>
      <c r="DL68" t="s">
        <v>6</v>
      </c>
      <c r="DM68">
        <v>0</v>
      </c>
      <c r="DN68" t="s">
        <v>6</v>
      </c>
      <c r="DO68">
        <v>0</v>
      </c>
      <c r="GQ68">
        <v>-1</v>
      </c>
      <c r="GR68">
        <v>-1</v>
      </c>
    </row>
    <row r="69" spans="1:200" x14ac:dyDescent="0.2">
      <c r="A69">
        <f>ROW(Source!A81)</f>
        <v>81</v>
      </c>
      <c r="B69">
        <v>74674256</v>
      </c>
      <c r="C69">
        <v>74733178</v>
      </c>
      <c r="D69">
        <v>0</v>
      </c>
      <c r="E69">
        <v>0</v>
      </c>
      <c r="F69">
        <v>1</v>
      </c>
      <c r="G69">
        <v>1</v>
      </c>
      <c r="H69">
        <v>3</v>
      </c>
      <c r="I69" t="s">
        <v>35</v>
      </c>
      <c r="J69" t="s">
        <v>158</v>
      </c>
      <c r="K69" t="s">
        <v>157</v>
      </c>
      <c r="L69">
        <v>1371</v>
      </c>
      <c r="N69">
        <v>1013</v>
      </c>
      <c r="O69" t="s">
        <v>23</v>
      </c>
      <c r="P69" t="s">
        <v>23</v>
      </c>
      <c r="Q69">
        <v>1</v>
      </c>
      <c r="W69">
        <v>0</v>
      </c>
      <c r="X69">
        <v>1700231692</v>
      </c>
      <c r="Y69">
        <f>AT69</f>
        <v>1</v>
      </c>
      <c r="AA69">
        <v>6534</v>
      </c>
      <c r="AB69">
        <v>0</v>
      </c>
      <c r="AC69">
        <v>0</v>
      </c>
      <c r="AD69">
        <v>0</v>
      </c>
      <c r="AE69">
        <v>6817.39</v>
      </c>
      <c r="AF69">
        <v>0</v>
      </c>
      <c r="AG69">
        <v>0</v>
      </c>
      <c r="AH69">
        <v>0</v>
      </c>
      <c r="AI69">
        <v>6.13</v>
      </c>
      <c r="AJ69">
        <v>1</v>
      </c>
      <c r="AK69">
        <v>1</v>
      </c>
      <c r="AL69">
        <v>1</v>
      </c>
      <c r="AM69">
        <v>0</v>
      </c>
      <c r="AN69">
        <v>0</v>
      </c>
      <c r="AO69">
        <v>0</v>
      </c>
      <c r="AP69">
        <v>1</v>
      </c>
      <c r="AQ69">
        <v>0</v>
      </c>
      <c r="AR69">
        <v>0</v>
      </c>
      <c r="AS69" t="s">
        <v>6</v>
      </c>
      <c r="AT69">
        <v>1</v>
      </c>
      <c r="AU69" t="s">
        <v>6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ROUND(Y69*Source!I81,7)</f>
        <v>18</v>
      </c>
      <c r="CY69">
        <f>AA69</f>
        <v>6534</v>
      </c>
      <c r="CZ69">
        <f>AE69</f>
        <v>6817.39</v>
      </c>
      <c r="DA69">
        <f>AI69</f>
        <v>6.13</v>
      </c>
      <c r="DB69">
        <f>ROUND(ROUND(AT69*CZ69,2),2)</f>
        <v>6817.39</v>
      </c>
      <c r="DC69">
        <f>ROUND(ROUND(AT69*AG69,2),2)</f>
        <v>0</v>
      </c>
      <c r="DD69" t="s">
        <v>6</v>
      </c>
      <c r="DE69" t="s">
        <v>6</v>
      </c>
      <c r="DF69">
        <f>ROUND(ROUND(AE69*AI69,2)*CX69,2)</f>
        <v>752230.8</v>
      </c>
      <c r="DG69">
        <f>ROUND(ROUND(AF69,2)*CX69,2)</f>
        <v>0</v>
      </c>
      <c r="DH69">
        <f>Source!I81*SmtRes!Y69</f>
        <v>18</v>
      </c>
      <c r="DI69">
        <f>AA69</f>
        <v>6534</v>
      </c>
      <c r="DJ69">
        <f>DF69</f>
        <v>752230.8</v>
      </c>
      <c r="DK69">
        <f>Source!BC81</f>
        <v>9.11</v>
      </c>
      <c r="DL69" t="s">
        <v>6</v>
      </c>
      <c r="DM69">
        <v>0</v>
      </c>
      <c r="DN69" t="s">
        <v>6</v>
      </c>
      <c r="DO69">
        <v>0</v>
      </c>
      <c r="GP69">
        <v>1</v>
      </c>
      <c r="GQ69">
        <v>-1</v>
      </c>
      <c r="GR69">
        <v>-1</v>
      </c>
    </row>
    <row r="70" spans="1:200" x14ac:dyDescent="0.2">
      <c r="A70">
        <f>ROW(Source!A118)</f>
        <v>118</v>
      </c>
      <c r="B70">
        <v>74674256</v>
      </c>
      <c r="C70">
        <v>74715230</v>
      </c>
      <c r="D70">
        <v>31715651</v>
      </c>
      <c r="E70">
        <v>70</v>
      </c>
      <c r="F70">
        <v>1</v>
      </c>
      <c r="G70">
        <v>1</v>
      </c>
      <c r="H70">
        <v>1</v>
      </c>
      <c r="I70" t="s">
        <v>265</v>
      </c>
      <c r="J70" t="s">
        <v>6</v>
      </c>
      <c r="K70" t="s">
        <v>266</v>
      </c>
      <c r="L70">
        <v>1191</v>
      </c>
      <c r="N70">
        <v>1013</v>
      </c>
      <c r="O70" t="s">
        <v>267</v>
      </c>
      <c r="P70" t="s">
        <v>267</v>
      </c>
      <c r="Q70">
        <v>1</v>
      </c>
      <c r="W70">
        <v>0</v>
      </c>
      <c r="X70">
        <v>-1111239348</v>
      </c>
      <c r="Y70">
        <f>(AT70*ROUND(1.05,7))</f>
        <v>3.8325</v>
      </c>
      <c r="AA70">
        <v>0</v>
      </c>
      <c r="AB70">
        <v>0</v>
      </c>
      <c r="AC70">
        <v>0</v>
      </c>
      <c r="AD70">
        <v>321.20999999999998</v>
      </c>
      <c r="AE70">
        <v>0</v>
      </c>
      <c r="AF70">
        <v>0</v>
      </c>
      <c r="AG70">
        <v>0</v>
      </c>
      <c r="AH70">
        <v>9.6199999999999992</v>
      </c>
      <c r="AI70">
        <v>1</v>
      </c>
      <c r="AJ70">
        <v>1</v>
      </c>
      <c r="AK70">
        <v>1</v>
      </c>
      <c r="AL70">
        <v>33.39</v>
      </c>
      <c r="AM70">
        <v>4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6</v>
      </c>
      <c r="AT70">
        <v>3.65</v>
      </c>
      <c r="AU70" t="s">
        <v>26</v>
      </c>
      <c r="AV70">
        <v>1</v>
      </c>
      <c r="AW70">
        <v>2</v>
      </c>
      <c r="AX70">
        <v>74715239</v>
      </c>
      <c r="AY70">
        <v>1</v>
      </c>
      <c r="AZ70">
        <v>0</v>
      </c>
      <c r="BA70">
        <v>74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U70">
        <f>ROUND(AT70*Source!I118*AH70*AL70,2)</f>
        <v>38689.96</v>
      </c>
      <c r="CV70">
        <f>ROUND(Y70*Source!I118,7)</f>
        <v>126.4725</v>
      </c>
      <c r="CW70">
        <v>0</v>
      </c>
      <c r="CX70">
        <f>ROUND(Y70*Source!I118,7)</f>
        <v>126.4725</v>
      </c>
      <c r="CY70">
        <f>AD70</f>
        <v>321.20999999999998</v>
      </c>
      <c r="CZ70">
        <f>AH70</f>
        <v>9.6199999999999992</v>
      </c>
      <c r="DA70">
        <f>AL70</f>
        <v>33.39</v>
      </c>
      <c r="DB70">
        <f>ROUND((ROUND(AT70*CZ70,2)*ROUND(1.05,7)),2)</f>
        <v>36.869999999999997</v>
      </c>
      <c r="DC70">
        <f>ROUND((ROUND(AT70*AG70,2)*ROUND(1.05,7)),2)</f>
        <v>0</v>
      </c>
      <c r="DD70" t="s">
        <v>6</v>
      </c>
      <c r="DE70" t="s">
        <v>6</v>
      </c>
      <c r="DF70">
        <f>ROUND(ROUND(AE70,2)*CX70,2)</f>
        <v>0</v>
      </c>
      <c r="DG70">
        <f>ROUND(ROUND(AF70,2)*CX70,2)</f>
        <v>0</v>
      </c>
      <c r="DH70">
        <f>Source!I118*SmtRes!Y70</f>
        <v>126.4725</v>
      </c>
      <c r="DI70">
        <f>AD70</f>
        <v>321.20999999999998</v>
      </c>
      <c r="DJ70">
        <f>EtalonRes!AB74</f>
        <v>9.6199999999999992</v>
      </c>
      <c r="DK70">
        <f>Source!BA118</f>
        <v>33.39</v>
      </c>
      <c r="DL70" t="s">
        <v>6</v>
      </c>
      <c r="DM70">
        <v>0</v>
      </c>
      <c r="DN70" t="s">
        <v>6</v>
      </c>
      <c r="DO70">
        <v>0</v>
      </c>
      <c r="GQ70">
        <v>-1</v>
      </c>
      <c r="GR70">
        <v>-1</v>
      </c>
    </row>
    <row r="71" spans="1:200" x14ac:dyDescent="0.2">
      <c r="A71">
        <f>ROW(Source!A118)</f>
        <v>118</v>
      </c>
      <c r="B71">
        <v>74674256</v>
      </c>
      <c r="C71">
        <v>74715230</v>
      </c>
      <c r="D71">
        <v>31709492</v>
      </c>
      <c r="E71">
        <v>70</v>
      </c>
      <c r="F71">
        <v>1</v>
      </c>
      <c r="G71">
        <v>1</v>
      </c>
      <c r="H71">
        <v>1</v>
      </c>
      <c r="I71" t="s">
        <v>268</v>
      </c>
      <c r="J71" t="s">
        <v>6</v>
      </c>
      <c r="K71" t="s">
        <v>269</v>
      </c>
      <c r="L71">
        <v>1191</v>
      </c>
      <c r="N71">
        <v>1013</v>
      </c>
      <c r="O71" t="s">
        <v>267</v>
      </c>
      <c r="P71" t="s">
        <v>267</v>
      </c>
      <c r="Q71">
        <v>1</v>
      </c>
      <c r="W71">
        <v>0</v>
      </c>
      <c r="X71">
        <v>-1417349443</v>
      </c>
      <c r="Y71">
        <f>(AT71*ROUND(1.05,7))</f>
        <v>5.2500000000000005E-2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33.39</v>
      </c>
      <c r="AL71">
        <v>1</v>
      </c>
      <c r="AM71">
        <v>4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6</v>
      </c>
      <c r="AT71">
        <v>0.05</v>
      </c>
      <c r="AU71" t="s">
        <v>26</v>
      </c>
      <c r="AV71">
        <v>2</v>
      </c>
      <c r="AW71">
        <v>2</v>
      </c>
      <c r="AX71">
        <v>74715240</v>
      </c>
      <c r="AY71">
        <v>1</v>
      </c>
      <c r="AZ71">
        <v>0</v>
      </c>
      <c r="BA71">
        <v>75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ROUND(Y71*Source!I118,7)</f>
        <v>1.7324999999999999</v>
      </c>
      <c r="CY71">
        <f>AD71</f>
        <v>0</v>
      </c>
      <c r="CZ71">
        <f>AH71</f>
        <v>0</v>
      </c>
      <c r="DA71">
        <f>AL71</f>
        <v>1</v>
      </c>
      <c r="DB71">
        <f>ROUND((ROUND(AT71*CZ71,2)*ROUND(1.05,7)),2)</f>
        <v>0</v>
      </c>
      <c r="DC71">
        <f>ROUND((ROUND(AT71*AG71,2)*ROUND(1.05,7)),2)</f>
        <v>0</v>
      </c>
      <c r="DD71" t="s">
        <v>6</v>
      </c>
      <c r="DE71" t="s">
        <v>6</v>
      </c>
      <c r="DF71">
        <f>ROUND(ROUND(AE71,2)*CX71,2)</f>
        <v>0</v>
      </c>
      <c r="DG71">
        <f>ROUND(ROUND(AF71,2)*CX71,2)</f>
        <v>0</v>
      </c>
      <c r="DH71">
        <f>Source!I118*SmtRes!Y71</f>
        <v>1.7325000000000002</v>
      </c>
      <c r="DI71">
        <f>AD71</f>
        <v>0</v>
      </c>
      <c r="DJ71">
        <f>EtalonRes!AB75</f>
        <v>0</v>
      </c>
      <c r="DK71">
        <f>Source!BA118</f>
        <v>33.39</v>
      </c>
      <c r="DL71" t="s">
        <v>6</v>
      </c>
      <c r="DM71">
        <v>0</v>
      </c>
      <c r="DN71" t="s">
        <v>6</v>
      </c>
      <c r="DO71">
        <v>0</v>
      </c>
      <c r="GQ71">
        <v>-1</v>
      </c>
      <c r="GR71">
        <v>-1</v>
      </c>
    </row>
    <row r="72" spans="1:200" x14ac:dyDescent="0.2">
      <c r="A72">
        <f>ROW(Source!A118)</f>
        <v>118</v>
      </c>
      <c r="B72">
        <v>74674256</v>
      </c>
      <c r="C72">
        <v>74715230</v>
      </c>
      <c r="D72">
        <v>49672573</v>
      </c>
      <c r="E72">
        <v>1</v>
      </c>
      <c r="F72">
        <v>1</v>
      </c>
      <c r="G72">
        <v>1</v>
      </c>
      <c r="H72">
        <v>2</v>
      </c>
      <c r="I72" t="s">
        <v>270</v>
      </c>
      <c r="J72" t="s">
        <v>271</v>
      </c>
      <c r="K72" t="s">
        <v>272</v>
      </c>
      <c r="L72">
        <v>1367</v>
      </c>
      <c r="N72">
        <v>1011</v>
      </c>
      <c r="O72" t="s">
        <v>273</v>
      </c>
      <c r="P72" t="s">
        <v>273</v>
      </c>
      <c r="Q72">
        <v>1</v>
      </c>
      <c r="W72">
        <v>0</v>
      </c>
      <c r="X72">
        <v>-430484415</v>
      </c>
      <c r="Y72">
        <f>(AT72*ROUND(1.05,7))</f>
        <v>1.0500000000000001E-2</v>
      </c>
      <c r="AA72">
        <v>0</v>
      </c>
      <c r="AB72">
        <v>1530.2</v>
      </c>
      <c r="AC72">
        <v>450.77</v>
      </c>
      <c r="AD72">
        <v>0</v>
      </c>
      <c r="AE72">
        <v>0</v>
      </c>
      <c r="AF72">
        <v>115.4</v>
      </c>
      <c r="AG72">
        <v>13.5</v>
      </c>
      <c r="AH72">
        <v>0</v>
      </c>
      <c r="AI72">
        <v>1</v>
      </c>
      <c r="AJ72">
        <v>13.26</v>
      </c>
      <c r="AK72">
        <v>33.39</v>
      </c>
      <c r="AL72">
        <v>1</v>
      </c>
      <c r="AM72">
        <v>4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6</v>
      </c>
      <c r="AT72">
        <v>0.01</v>
      </c>
      <c r="AU72" t="s">
        <v>83</v>
      </c>
      <c r="AV72">
        <v>0</v>
      </c>
      <c r="AW72">
        <v>2</v>
      </c>
      <c r="AX72">
        <v>74715241</v>
      </c>
      <c r="AY72">
        <v>1</v>
      </c>
      <c r="AZ72">
        <v>0</v>
      </c>
      <c r="BA72">
        <v>76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f>ROUND(Y72*Source!I118*DO72,7)</f>
        <v>0</v>
      </c>
      <c r="CX72">
        <f>ROUND(Y72*Source!I118,7)</f>
        <v>0.34649999999999997</v>
      </c>
      <c r="CY72">
        <f>AB72</f>
        <v>1530.2</v>
      </c>
      <c r="CZ72">
        <f>AF72</f>
        <v>115.4</v>
      </c>
      <c r="DA72">
        <f>AJ72</f>
        <v>13.26</v>
      </c>
      <c r="DB72">
        <f>ROUND((ROUND(AT72*CZ72,2)*ROUND(1.05,7)),2)</f>
        <v>1.21</v>
      </c>
      <c r="DC72">
        <f>ROUND((ROUND(AT72*AG72,2)*ROUND(1.05,7)),2)</f>
        <v>0.15</v>
      </c>
      <c r="DD72" t="s">
        <v>6</v>
      </c>
      <c r="DE72" t="s">
        <v>6</v>
      </c>
      <c r="DF72">
        <f>ROUND(ROUND(AE72,2)*CX72,2)</f>
        <v>0</v>
      </c>
      <c r="DG72">
        <f>ROUND(ROUND(AF72*AJ72,2)*CX72,2)</f>
        <v>530.21</v>
      </c>
      <c r="DH72">
        <f>Source!I118*SmtRes!Y72</f>
        <v>0.34650000000000003</v>
      </c>
      <c r="DI72">
        <f>AB72</f>
        <v>1530.2</v>
      </c>
      <c r="DJ72">
        <f>EtalonRes!Z76</f>
        <v>115.4</v>
      </c>
      <c r="DK72">
        <f>Source!BB118</f>
        <v>13.26</v>
      </c>
      <c r="DL72" t="s">
        <v>6</v>
      </c>
      <c r="DM72">
        <v>0</v>
      </c>
      <c r="DN72" t="s">
        <v>6</v>
      </c>
      <c r="DO72">
        <v>0</v>
      </c>
      <c r="GQ72">
        <v>-1</v>
      </c>
      <c r="GR72">
        <v>-1</v>
      </c>
    </row>
    <row r="73" spans="1:200" x14ac:dyDescent="0.2">
      <c r="A73">
        <f>ROW(Source!A118)</f>
        <v>118</v>
      </c>
      <c r="B73">
        <v>74674256</v>
      </c>
      <c r="C73">
        <v>74715230</v>
      </c>
      <c r="D73">
        <v>49672695</v>
      </c>
      <c r="E73">
        <v>1</v>
      </c>
      <c r="F73">
        <v>1</v>
      </c>
      <c r="G73">
        <v>1</v>
      </c>
      <c r="H73">
        <v>2</v>
      </c>
      <c r="I73" t="s">
        <v>274</v>
      </c>
      <c r="J73" t="s">
        <v>275</v>
      </c>
      <c r="K73" t="s">
        <v>276</v>
      </c>
      <c r="L73">
        <v>1367</v>
      </c>
      <c r="N73">
        <v>1011</v>
      </c>
      <c r="O73" t="s">
        <v>273</v>
      </c>
      <c r="P73" t="s">
        <v>273</v>
      </c>
      <c r="Q73">
        <v>1</v>
      </c>
      <c r="W73">
        <v>0</v>
      </c>
      <c r="X73">
        <v>1063590936</v>
      </c>
      <c r="Y73">
        <f>(AT73*ROUND(1.05,7))</f>
        <v>0.95550000000000013</v>
      </c>
      <c r="AA73">
        <v>0</v>
      </c>
      <c r="AB73">
        <v>41.37</v>
      </c>
      <c r="AC73">
        <v>0</v>
      </c>
      <c r="AD73">
        <v>0</v>
      </c>
      <c r="AE73">
        <v>0</v>
      </c>
      <c r="AF73">
        <v>3.12</v>
      </c>
      <c r="AG73">
        <v>0</v>
      </c>
      <c r="AH73">
        <v>0</v>
      </c>
      <c r="AI73">
        <v>1</v>
      </c>
      <c r="AJ73">
        <v>13.26</v>
      </c>
      <c r="AK73">
        <v>33.39</v>
      </c>
      <c r="AL73">
        <v>1</v>
      </c>
      <c r="AM73">
        <v>4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6</v>
      </c>
      <c r="AT73">
        <v>0.91</v>
      </c>
      <c r="AU73" t="s">
        <v>83</v>
      </c>
      <c r="AV73">
        <v>0</v>
      </c>
      <c r="AW73">
        <v>2</v>
      </c>
      <c r="AX73">
        <v>74715242</v>
      </c>
      <c r="AY73">
        <v>1</v>
      </c>
      <c r="AZ73">
        <v>0</v>
      </c>
      <c r="BA73">
        <v>77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f>ROUND(Y73*Source!I118*DO73,7)</f>
        <v>0</v>
      </c>
      <c r="CX73">
        <f>ROUND(Y73*Source!I118,7)</f>
        <v>31.531500000000001</v>
      </c>
      <c r="CY73">
        <f>AB73</f>
        <v>41.37</v>
      </c>
      <c r="CZ73">
        <f>AF73</f>
        <v>3.12</v>
      </c>
      <c r="DA73">
        <f>AJ73</f>
        <v>13.26</v>
      </c>
      <c r="DB73">
        <f>ROUND((ROUND(AT73*CZ73,2)*ROUND(1.05,7)),2)</f>
        <v>2.98</v>
      </c>
      <c r="DC73">
        <f>ROUND((ROUND(AT73*AG73,2)*ROUND(1.05,7)),2)</f>
        <v>0</v>
      </c>
      <c r="DD73" t="s">
        <v>6</v>
      </c>
      <c r="DE73" t="s">
        <v>6</v>
      </c>
      <c r="DF73">
        <f>ROUND(ROUND(AE73,2)*CX73,2)</f>
        <v>0</v>
      </c>
      <c r="DG73">
        <f>ROUND(ROUND(AF73*AJ73,2)*CX73,2)</f>
        <v>1304.46</v>
      </c>
      <c r="DH73">
        <f>Source!I118*SmtRes!Y73</f>
        <v>31.531500000000005</v>
      </c>
      <c r="DI73">
        <f>AB73</f>
        <v>41.37</v>
      </c>
      <c r="DJ73">
        <f>EtalonRes!Z77</f>
        <v>3.12</v>
      </c>
      <c r="DK73">
        <f>Source!BB118</f>
        <v>13.26</v>
      </c>
      <c r="DL73" t="s">
        <v>6</v>
      </c>
      <c r="DM73">
        <v>0</v>
      </c>
      <c r="DN73" t="s">
        <v>6</v>
      </c>
      <c r="DO73">
        <v>0</v>
      </c>
      <c r="GQ73">
        <v>-1</v>
      </c>
      <c r="GR73">
        <v>-1</v>
      </c>
    </row>
    <row r="74" spans="1:200" x14ac:dyDescent="0.2">
      <c r="A74">
        <f>ROW(Source!A118)</f>
        <v>118</v>
      </c>
      <c r="B74">
        <v>74674256</v>
      </c>
      <c r="C74">
        <v>74715230</v>
      </c>
      <c r="D74">
        <v>49673503</v>
      </c>
      <c r="E74">
        <v>1</v>
      </c>
      <c r="F74">
        <v>1</v>
      </c>
      <c r="G74">
        <v>1</v>
      </c>
      <c r="H74">
        <v>2</v>
      </c>
      <c r="I74" t="s">
        <v>277</v>
      </c>
      <c r="J74" t="s">
        <v>278</v>
      </c>
      <c r="K74" t="s">
        <v>279</v>
      </c>
      <c r="L74">
        <v>1367</v>
      </c>
      <c r="N74">
        <v>1011</v>
      </c>
      <c r="O74" t="s">
        <v>273</v>
      </c>
      <c r="P74" t="s">
        <v>273</v>
      </c>
      <c r="Q74">
        <v>1</v>
      </c>
      <c r="W74">
        <v>0</v>
      </c>
      <c r="X74">
        <v>509054691</v>
      </c>
      <c r="Y74">
        <f>(AT74*ROUND(1.05,7))</f>
        <v>4.2000000000000003E-2</v>
      </c>
      <c r="AA74">
        <v>0</v>
      </c>
      <c r="AB74">
        <v>871.31</v>
      </c>
      <c r="AC74">
        <v>387.32</v>
      </c>
      <c r="AD74">
        <v>0</v>
      </c>
      <c r="AE74">
        <v>0</v>
      </c>
      <c r="AF74">
        <v>65.709999999999994</v>
      </c>
      <c r="AG74">
        <v>11.6</v>
      </c>
      <c r="AH74">
        <v>0</v>
      </c>
      <c r="AI74">
        <v>1</v>
      </c>
      <c r="AJ74">
        <v>13.26</v>
      </c>
      <c r="AK74">
        <v>33.39</v>
      </c>
      <c r="AL74">
        <v>1</v>
      </c>
      <c r="AM74">
        <v>4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6</v>
      </c>
      <c r="AT74">
        <v>0.04</v>
      </c>
      <c r="AU74" t="s">
        <v>83</v>
      </c>
      <c r="AV74">
        <v>0</v>
      </c>
      <c r="AW74">
        <v>2</v>
      </c>
      <c r="AX74">
        <v>74715243</v>
      </c>
      <c r="AY74">
        <v>1</v>
      </c>
      <c r="AZ74">
        <v>0</v>
      </c>
      <c r="BA74">
        <v>78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f>ROUND(Y74*Source!I118*DO74,7)</f>
        <v>0</v>
      </c>
      <c r="CX74">
        <f>ROUND(Y74*Source!I118,7)</f>
        <v>1.3859999999999999</v>
      </c>
      <c r="CY74">
        <f>AB74</f>
        <v>871.31</v>
      </c>
      <c r="CZ74">
        <f>AF74</f>
        <v>65.709999999999994</v>
      </c>
      <c r="DA74">
        <f>AJ74</f>
        <v>13.26</v>
      </c>
      <c r="DB74">
        <f>ROUND((ROUND(AT74*CZ74,2)*ROUND(1.05,7)),2)</f>
        <v>2.76</v>
      </c>
      <c r="DC74">
        <f>ROUND((ROUND(AT74*AG74,2)*ROUND(1.05,7)),2)</f>
        <v>0.48</v>
      </c>
      <c r="DD74" t="s">
        <v>6</v>
      </c>
      <c r="DE74" t="s">
        <v>6</v>
      </c>
      <c r="DF74">
        <f>ROUND(ROUND(AE74,2)*CX74,2)</f>
        <v>0</v>
      </c>
      <c r="DG74">
        <f>ROUND(ROUND(AF74*AJ74,2)*CX74,2)</f>
        <v>1207.6400000000001</v>
      </c>
      <c r="DH74">
        <f>Source!I118*SmtRes!Y74</f>
        <v>1.3860000000000001</v>
      </c>
      <c r="DI74">
        <f>AB74</f>
        <v>871.31</v>
      </c>
      <c r="DJ74">
        <f>EtalonRes!Z78</f>
        <v>65.709999999999994</v>
      </c>
      <c r="DK74">
        <f>Source!BB118</f>
        <v>13.26</v>
      </c>
      <c r="DL74" t="s">
        <v>6</v>
      </c>
      <c r="DM74">
        <v>0</v>
      </c>
      <c r="DN74" t="s">
        <v>6</v>
      </c>
      <c r="DO74">
        <v>0</v>
      </c>
      <c r="GQ74">
        <v>-1</v>
      </c>
      <c r="GR74">
        <v>-1</v>
      </c>
    </row>
    <row r="75" spans="1:200" x14ac:dyDescent="0.2">
      <c r="A75">
        <f>ROW(Source!A118)</f>
        <v>118</v>
      </c>
      <c r="B75">
        <v>74674256</v>
      </c>
      <c r="C75">
        <v>74715230</v>
      </c>
      <c r="D75">
        <v>49525488</v>
      </c>
      <c r="E75">
        <v>1</v>
      </c>
      <c r="F75">
        <v>1</v>
      </c>
      <c r="G75">
        <v>1</v>
      </c>
      <c r="H75">
        <v>3</v>
      </c>
      <c r="I75" t="s">
        <v>280</v>
      </c>
      <c r="J75" t="s">
        <v>281</v>
      </c>
      <c r="K75" t="s">
        <v>282</v>
      </c>
      <c r="L75">
        <v>1346</v>
      </c>
      <c r="N75">
        <v>1009</v>
      </c>
      <c r="O75" t="s">
        <v>283</v>
      </c>
      <c r="P75" t="s">
        <v>283</v>
      </c>
      <c r="Q75">
        <v>1</v>
      </c>
      <c r="W75">
        <v>0</v>
      </c>
      <c r="X75">
        <v>-1864341761</v>
      </c>
      <c r="Y75" s="174" t="e">
        <f>#REF!</f>
        <v>#REF!</v>
      </c>
      <c r="AA75">
        <v>82.35</v>
      </c>
      <c r="AB75">
        <v>0</v>
      </c>
      <c r="AC75">
        <v>0</v>
      </c>
      <c r="AD75">
        <v>0</v>
      </c>
      <c r="AE75">
        <v>9.0399999999999991</v>
      </c>
      <c r="AF75">
        <v>0</v>
      </c>
      <c r="AG75">
        <v>0</v>
      </c>
      <c r="AH75">
        <v>0</v>
      </c>
      <c r="AI75">
        <v>9.11</v>
      </c>
      <c r="AJ75">
        <v>1</v>
      </c>
      <c r="AK75">
        <v>1</v>
      </c>
      <c r="AL75">
        <v>1</v>
      </c>
      <c r="AM75">
        <v>4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6</v>
      </c>
      <c r="AT75">
        <v>0.02</v>
      </c>
      <c r="AU75" t="s">
        <v>6</v>
      </c>
      <c r="AV75">
        <v>0</v>
      </c>
      <c r="AW75">
        <v>2</v>
      </c>
      <c r="AX75">
        <v>74715244</v>
      </c>
      <c r="AY75">
        <v>1</v>
      </c>
      <c r="AZ75">
        <v>0</v>
      </c>
      <c r="BA75">
        <v>79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 t="e">
        <f>ROUND(Y75*Source!I118,7)</f>
        <v>#REF!</v>
      </c>
      <c r="CY75">
        <f>AA75</f>
        <v>82.35</v>
      </c>
      <c r="CZ75">
        <f>AE75</f>
        <v>9.0399999999999991</v>
      </c>
      <c r="DA75">
        <f>AI75</f>
        <v>9.11</v>
      </c>
      <c r="DB75">
        <f>ROUND(ROUND(AT75*CZ75,2),2)</f>
        <v>0.18</v>
      </c>
      <c r="DC75">
        <f>ROUND(ROUND(AT75*AG75,2),2)</f>
        <v>0</v>
      </c>
      <c r="DD75" t="s">
        <v>6</v>
      </c>
      <c r="DE75" t="s">
        <v>6</v>
      </c>
      <c r="DF75" t="e">
        <f>ROUND(ROUND(AE75*AI75,2)*CX75,2)</f>
        <v>#REF!</v>
      </c>
      <c r="DG75" t="e">
        <f>ROUND(ROUND(AF75,2)*CX75,2)</f>
        <v>#REF!</v>
      </c>
      <c r="DH75" t="e">
        <f>Source!I118*SmtRes!Y75</f>
        <v>#REF!</v>
      </c>
      <c r="DI75">
        <f>AA75</f>
        <v>82.35</v>
      </c>
      <c r="DJ75">
        <f>EtalonRes!Y79</f>
        <v>9.0399999999999991</v>
      </c>
      <c r="DK75">
        <f>Source!BC118</f>
        <v>9.11</v>
      </c>
      <c r="DL75" t="s">
        <v>6</v>
      </c>
      <c r="DM75">
        <v>0</v>
      </c>
      <c r="DN75" t="s">
        <v>6</v>
      </c>
      <c r="DO75">
        <v>0</v>
      </c>
      <c r="GQ75">
        <v>-1</v>
      </c>
      <c r="GR75">
        <v>-1</v>
      </c>
    </row>
    <row r="76" spans="1:200" x14ac:dyDescent="0.2">
      <c r="A76">
        <f>ROW(Source!A118)</f>
        <v>118</v>
      </c>
      <c r="B76">
        <v>74674256</v>
      </c>
      <c r="C76">
        <v>74715230</v>
      </c>
      <c r="D76">
        <v>49526492</v>
      </c>
      <c r="E76">
        <v>1</v>
      </c>
      <c r="F76">
        <v>1</v>
      </c>
      <c r="G76">
        <v>1</v>
      </c>
      <c r="H76">
        <v>3</v>
      </c>
      <c r="I76" t="s">
        <v>284</v>
      </c>
      <c r="J76" t="s">
        <v>285</v>
      </c>
      <c r="K76" t="s">
        <v>286</v>
      </c>
      <c r="L76">
        <v>1346</v>
      </c>
      <c r="N76">
        <v>1009</v>
      </c>
      <c r="O76" t="s">
        <v>283</v>
      </c>
      <c r="P76" t="s">
        <v>283</v>
      </c>
      <c r="Q76">
        <v>1</v>
      </c>
      <c r="W76">
        <v>0</v>
      </c>
      <c r="X76">
        <v>497341279</v>
      </c>
      <c r="Y76" s="174" t="e">
        <f>#REF!</f>
        <v>#REF!</v>
      </c>
      <c r="AA76">
        <v>210.35</v>
      </c>
      <c r="AB76">
        <v>0</v>
      </c>
      <c r="AC76">
        <v>0</v>
      </c>
      <c r="AD76">
        <v>0</v>
      </c>
      <c r="AE76">
        <v>23.09</v>
      </c>
      <c r="AF76">
        <v>0</v>
      </c>
      <c r="AG76">
        <v>0</v>
      </c>
      <c r="AH76">
        <v>0</v>
      </c>
      <c r="AI76">
        <v>9.11</v>
      </c>
      <c r="AJ76">
        <v>1</v>
      </c>
      <c r="AK76">
        <v>1</v>
      </c>
      <c r="AL76">
        <v>1</v>
      </c>
      <c r="AM76">
        <v>4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6</v>
      </c>
      <c r="AT76">
        <v>0.08</v>
      </c>
      <c r="AU76" t="s">
        <v>6</v>
      </c>
      <c r="AV76">
        <v>0</v>
      </c>
      <c r="AW76">
        <v>2</v>
      </c>
      <c r="AX76">
        <v>74715245</v>
      </c>
      <c r="AY76">
        <v>1</v>
      </c>
      <c r="AZ76">
        <v>0</v>
      </c>
      <c r="BA76">
        <v>80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 t="e">
        <f>ROUND(Y76*Source!I118,7)</f>
        <v>#REF!</v>
      </c>
      <c r="CY76">
        <f>AA76</f>
        <v>210.35</v>
      </c>
      <c r="CZ76">
        <f>AE76</f>
        <v>23.09</v>
      </c>
      <c r="DA76">
        <f>AI76</f>
        <v>9.11</v>
      </c>
      <c r="DB76">
        <f>ROUND(ROUND(AT76*CZ76,2),2)</f>
        <v>1.85</v>
      </c>
      <c r="DC76">
        <f>ROUND(ROUND(AT76*AG76,2),2)</f>
        <v>0</v>
      </c>
      <c r="DD76" t="s">
        <v>6</v>
      </c>
      <c r="DE76" t="s">
        <v>6</v>
      </c>
      <c r="DF76" t="e">
        <f>ROUND(ROUND(AE76*AI76,2)*CX76,2)</f>
        <v>#REF!</v>
      </c>
      <c r="DG76" t="e">
        <f>ROUND(ROUND(AF76,2)*CX76,2)</f>
        <v>#REF!</v>
      </c>
      <c r="DH76" t="e">
        <f>Source!I118*SmtRes!Y76</f>
        <v>#REF!</v>
      </c>
      <c r="DI76">
        <f>AA76</f>
        <v>210.35</v>
      </c>
      <c r="DJ76">
        <f>EtalonRes!Y80</f>
        <v>23.09</v>
      </c>
      <c r="DK76">
        <f>Source!BC118</f>
        <v>9.11</v>
      </c>
      <c r="DL76" t="s">
        <v>6</v>
      </c>
      <c r="DM76">
        <v>0</v>
      </c>
      <c r="DN76" t="s">
        <v>6</v>
      </c>
      <c r="DO76">
        <v>0</v>
      </c>
      <c r="GQ76">
        <v>-1</v>
      </c>
      <c r="GR76">
        <v>-1</v>
      </c>
    </row>
    <row r="77" spans="1:200" x14ac:dyDescent="0.2">
      <c r="A77">
        <f>ROW(Source!A118)</f>
        <v>118</v>
      </c>
      <c r="B77">
        <v>74674256</v>
      </c>
      <c r="C77">
        <v>74715230</v>
      </c>
      <c r="D77">
        <v>49593399</v>
      </c>
      <c r="E77">
        <v>1</v>
      </c>
      <c r="F77">
        <v>1</v>
      </c>
      <c r="G77">
        <v>1</v>
      </c>
      <c r="H77">
        <v>3</v>
      </c>
      <c r="I77" t="s">
        <v>35</v>
      </c>
      <c r="J77" t="s">
        <v>38</v>
      </c>
      <c r="K77" t="s">
        <v>36</v>
      </c>
      <c r="L77">
        <v>1377</v>
      </c>
      <c r="N77">
        <v>1013</v>
      </c>
      <c r="O77" t="s">
        <v>37</v>
      </c>
      <c r="P77" t="s">
        <v>37</v>
      </c>
      <c r="Q77">
        <v>1</v>
      </c>
      <c r="W77">
        <v>0</v>
      </c>
      <c r="X77">
        <v>-1301764547</v>
      </c>
      <c r="Y77">
        <f>AT77</f>
        <v>1</v>
      </c>
      <c r="AA77">
        <v>3333.33</v>
      </c>
      <c r="AB77">
        <v>0</v>
      </c>
      <c r="AC77">
        <v>0</v>
      </c>
      <c r="AD77">
        <v>0</v>
      </c>
      <c r="AE77">
        <v>3477.8999999999996</v>
      </c>
      <c r="AF77">
        <v>0</v>
      </c>
      <c r="AG77">
        <v>0</v>
      </c>
      <c r="AH77">
        <v>0</v>
      </c>
      <c r="AI77">
        <v>6.13</v>
      </c>
      <c r="AJ77">
        <v>1</v>
      </c>
      <c r="AK77">
        <v>1</v>
      </c>
      <c r="AL77">
        <v>1</v>
      </c>
      <c r="AM77">
        <v>0</v>
      </c>
      <c r="AN77">
        <v>0</v>
      </c>
      <c r="AO77">
        <v>0</v>
      </c>
      <c r="AP77">
        <v>1</v>
      </c>
      <c r="AQ77">
        <v>0</v>
      </c>
      <c r="AR77">
        <v>0</v>
      </c>
      <c r="AS77" t="s">
        <v>6</v>
      </c>
      <c r="AT77">
        <v>1</v>
      </c>
      <c r="AU77" t="s">
        <v>6</v>
      </c>
      <c r="AV77">
        <v>0</v>
      </c>
      <c r="AW77">
        <v>1</v>
      </c>
      <c r="AX77">
        <v>-1</v>
      </c>
      <c r="AY77">
        <v>0</v>
      </c>
      <c r="AZ77">
        <v>0</v>
      </c>
      <c r="BA77" t="s">
        <v>6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ROUND(Y77*Source!I118,7)</f>
        <v>33</v>
      </c>
      <c r="CY77">
        <f>AA77</f>
        <v>3333.33</v>
      </c>
      <c r="CZ77">
        <f>AE77</f>
        <v>3477.8999999999996</v>
      </c>
      <c r="DA77">
        <f>AI77</f>
        <v>6.13</v>
      </c>
      <c r="DB77">
        <f>ROUND(ROUND(AT77*CZ77,2),2)</f>
        <v>3477.9</v>
      </c>
      <c r="DC77">
        <f>ROUND(ROUND(AT77*AG77,2),2)</f>
        <v>0</v>
      </c>
      <c r="DD77" t="s">
        <v>6</v>
      </c>
      <c r="DE77" t="s">
        <v>6</v>
      </c>
      <c r="DF77">
        <f>ROUND(ROUND(AE77*AI77,2)*CX77,2)</f>
        <v>703544.49</v>
      </c>
      <c r="DG77">
        <f>ROUND(ROUND(AF77,2)*CX77,2)</f>
        <v>0</v>
      </c>
      <c r="DH77">
        <f>Source!I118*SmtRes!Y77</f>
        <v>33</v>
      </c>
      <c r="DI77">
        <f>AA77</f>
        <v>3333.33</v>
      </c>
      <c r="DJ77">
        <f>DF77</f>
        <v>703544.49</v>
      </c>
      <c r="DK77">
        <f>Source!BC118</f>
        <v>9.11</v>
      </c>
      <c r="DL77" t="s">
        <v>6</v>
      </c>
      <c r="DM77">
        <v>0</v>
      </c>
      <c r="DN77" t="s">
        <v>6</v>
      </c>
      <c r="DO77">
        <v>0</v>
      </c>
      <c r="GP77">
        <v>1</v>
      </c>
      <c r="GQ77">
        <v>-1</v>
      </c>
      <c r="GR77">
        <v>-1</v>
      </c>
    </row>
    <row r="78" spans="1:200" x14ac:dyDescent="0.2">
      <c r="A78">
        <f>ROW(Source!A120)</f>
        <v>120</v>
      </c>
      <c r="B78">
        <v>74674256</v>
      </c>
      <c r="C78">
        <v>74715247</v>
      </c>
      <c r="D78">
        <v>31715651</v>
      </c>
      <c r="E78">
        <v>70</v>
      </c>
      <c r="F78">
        <v>1</v>
      </c>
      <c r="G78">
        <v>1</v>
      </c>
      <c r="H78">
        <v>1</v>
      </c>
      <c r="I78" t="s">
        <v>265</v>
      </c>
      <c r="J78" t="s">
        <v>6</v>
      </c>
      <c r="K78" t="s">
        <v>266</v>
      </c>
      <c r="L78">
        <v>1191</v>
      </c>
      <c r="N78">
        <v>1013</v>
      </c>
      <c r="O78" t="s">
        <v>267</v>
      </c>
      <c r="P78" t="s">
        <v>267</v>
      </c>
      <c r="Q78">
        <v>1</v>
      </c>
      <c r="W78">
        <v>0</v>
      </c>
      <c r="X78">
        <v>-1111239348</v>
      </c>
      <c r="Y78">
        <f>(AT78*ROUND(1.05,7))</f>
        <v>3.8325</v>
      </c>
      <c r="AA78">
        <v>0</v>
      </c>
      <c r="AB78">
        <v>0</v>
      </c>
      <c r="AC78">
        <v>0</v>
      </c>
      <c r="AD78">
        <v>321.20999999999998</v>
      </c>
      <c r="AE78">
        <v>0</v>
      </c>
      <c r="AF78">
        <v>0</v>
      </c>
      <c r="AG78">
        <v>0</v>
      </c>
      <c r="AH78">
        <v>9.6199999999999992</v>
      </c>
      <c r="AI78">
        <v>1</v>
      </c>
      <c r="AJ78">
        <v>1</v>
      </c>
      <c r="AK78">
        <v>1</v>
      </c>
      <c r="AL78">
        <v>33.39</v>
      </c>
      <c r="AM78">
        <v>4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6</v>
      </c>
      <c r="AT78">
        <v>3.65</v>
      </c>
      <c r="AU78" t="s">
        <v>26</v>
      </c>
      <c r="AV78">
        <v>1</v>
      </c>
      <c r="AW78">
        <v>2</v>
      </c>
      <c r="AX78">
        <v>74715256</v>
      </c>
      <c r="AY78">
        <v>1</v>
      </c>
      <c r="AZ78">
        <v>0</v>
      </c>
      <c r="BA78">
        <v>81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U78">
        <f>ROUND(AT78*Source!I120*AH78*AL78,2)</f>
        <v>24620.880000000001</v>
      </c>
      <c r="CV78">
        <f>ROUND(Y78*Source!I120,7)</f>
        <v>80.482500000000002</v>
      </c>
      <c r="CW78">
        <v>0</v>
      </c>
      <c r="CX78">
        <f>ROUND(Y78*Source!I120,7)</f>
        <v>80.482500000000002</v>
      </c>
      <c r="CY78">
        <f>AD78</f>
        <v>321.20999999999998</v>
      </c>
      <c r="CZ78">
        <f>AH78</f>
        <v>9.6199999999999992</v>
      </c>
      <c r="DA78">
        <f>AL78</f>
        <v>33.39</v>
      </c>
      <c r="DB78">
        <f>ROUND((ROUND(AT78*CZ78,2)*ROUND(1.05,7)),2)</f>
        <v>36.869999999999997</v>
      </c>
      <c r="DC78">
        <f>ROUND((ROUND(AT78*AG78,2)*ROUND(1.05,7)),2)</f>
        <v>0</v>
      </c>
      <c r="DD78" t="s">
        <v>6</v>
      </c>
      <c r="DE78" t="s">
        <v>6</v>
      </c>
      <c r="DF78">
        <f>ROUND(ROUND(AE78,2)*CX78,2)</f>
        <v>0</v>
      </c>
      <c r="DG78">
        <f>ROUND(ROUND(AF78,2)*CX78,2)</f>
        <v>0</v>
      </c>
      <c r="DH78">
        <f>Source!I120*SmtRes!Y78</f>
        <v>80.482500000000002</v>
      </c>
      <c r="DI78">
        <f>AD78</f>
        <v>321.20999999999998</v>
      </c>
      <c r="DJ78">
        <f>EtalonRes!AB81</f>
        <v>9.6199999999999992</v>
      </c>
      <c r="DK78">
        <f>Source!BA120</f>
        <v>33.39</v>
      </c>
      <c r="DL78" t="s">
        <v>6</v>
      </c>
      <c r="DM78">
        <v>0</v>
      </c>
      <c r="DN78" t="s">
        <v>6</v>
      </c>
      <c r="DO78">
        <v>0</v>
      </c>
      <c r="GQ78">
        <v>-1</v>
      </c>
      <c r="GR78">
        <v>-1</v>
      </c>
    </row>
    <row r="79" spans="1:200" x14ac:dyDescent="0.2">
      <c r="A79">
        <f>ROW(Source!A120)</f>
        <v>120</v>
      </c>
      <c r="B79">
        <v>74674256</v>
      </c>
      <c r="C79">
        <v>74715247</v>
      </c>
      <c r="D79">
        <v>31709492</v>
      </c>
      <c r="E79">
        <v>70</v>
      </c>
      <c r="F79">
        <v>1</v>
      </c>
      <c r="G79">
        <v>1</v>
      </c>
      <c r="H79">
        <v>1</v>
      </c>
      <c r="I79" t="s">
        <v>268</v>
      </c>
      <c r="J79" t="s">
        <v>6</v>
      </c>
      <c r="K79" t="s">
        <v>269</v>
      </c>
      <c r="L79">
        <v>1191</v>
      </c>
      <c r="N79">
        <v>1013</v>
      </c>
      <c r="O79" t="s">
        <v>267</v>
      </c>
      <c r="P79" t="s">
        <v>267</v>
      </c>
      <c r="Q79">
        <v>1</v>
      </c>
      <c r="W79">
        <v>0</v>
      </c>
      <c r="X79">
        <v>-1417349443</v>
      </c>
      <c r="Y79">
        <f>(AT79*ROUND(1.05,7))</f>
        <v>5.2500000000000005E-2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33.39</v>
      </c>
      <c r="AL79">
        <v>1</v>
      </c>
      <c r="AM79">
        <v>4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6</v>
      </c>
      <c r="AT79">
        <v>0.05</v>
      </c>
      <c r="AU79" t="s">
        <v>26</v>
      </c>
      <c r="AV79">
        <v>2</v>
      </c>
      <c r="AW79">
        <v>2</v>
      </c>
      <c r="AX79">
        <v>74715257</v>
      </c>
      <c r="AY79">
        <v>1</v>
      </c>
      <c r="AZ79">
        <v>0</v>
      </c>
      <c r="BA79">
        <v>82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ROUND(Y79*Source!I120,7)</f>
        <v>1.1025</v>
      </c>
      <c r="CY79">
        <f>AD79</f>
        <v>0</v>
      </c>
      <c r="CZ79">
        <f>AH79</f>
        <v>0</v>
      </c>
      <c r="DA79">
        <f>AL79</f>
        <v>1</v>
      </c>
      <c r="DB79">
        <f>ROUND((ROUND(AT79*CZ79,2)*ROUND(1.05,7)),2)</f>
        <v>0</v>
      </c>
      <c r="DC79">
        <f>ROUND((ROUND(AT79*AG79,2)*ROUND(1.05,7)),2)</f>
        <v>0</v>
      </c>
      <c r="DD79" t="s">
        <v>6</v>
      </c>
      <c r="DE79" t="s">
        <v>6</v>
      </c>
      <c r="DF79">
        <f>ROUND(ROUND(AE79,2)*CX79,2)</f>
        <v>0</v>
      </c>
      <c r="DG79">
        <f>ROUND(ROUND(AF79,2)*CX79,2)</f>
        <v>0</v>
      </c>
      <c r="DH79">
        <f>Source!I120*SmtRes!Y79</f>
        <v>1.1025</v>
      </c>
      <c r="DI79">
        <f>AD79</f>
        <v>0</v>
      </c>
      <c r="DJ79">
        <f>EtalonRes!AB82</f>
        <v>0</v>
      </c>
      <c r="DK79">
        <f>Source!BA120</f>
        <v>33.39</v>
      </c>
      <c r="DL79" t="s">
        <v>6</v>
      </c>
      <c r="DM79">
        <v>0</v>
      </c>
      <c r="DN79" t="s">
        <v>6</v>
      </c>
      <c r="DO79">
        <v>0</v>
      </c>
      <c r="GQ79">
        <v>-1</v>
      </c>
      <c r="GR79">
        <v>-1</v>
      </c>
    </row>
    <row r="80" spans="1:200" x14ac:dyDescent="0.2">
      <c r="A80">
        <f>ROW(Source!A120)</f>
        <v>120</v>
      </c>
      <c r="B80">
        <v>74674256</v>
      </c>
      <c r="C80">
        <v>74715247</v>
      </c>
      <c r="D80">
        <v>49672573</v>
      </c>
      <c r="E80">
        <v>1</v>
      </c>
      <c r="F80">
        <v>1</v>
      </c>
      <c r="G80">
        <v>1</v>
      </c>
      <c r="H80">
        <v>2</v>
      </c>
      <c r="I80" t="s">
        <v>270</v>
      </c>
      <c r="J80" t="s">
        <v>271</v>
      </c>
      <c r="K80" t="s">
        <v>272</v>
      </c>
      <c r="L80">
        <v>1367</v>
      </c>
      <c r="N80">
        <v>1011</v>
      </c>
      <c r="O80" t="s">
        <v>273</v>
      </c>
      <c r="P80" t="s">
        <v>273</v>
      </c>
      <c r="Q80">
        <v>1</v>
      </c>
      <c r="W80">
        <v>0</v>
      </c>
      <c r="X80">
        <v>-430484415</v>
      </c>
      <c r="Y80">
        <f>(AT80*ROUND(1.05,7))</f>
        <v>1.0500000000000001E-2</v>
      </c>
      <c r="AA80">
        <v>0</v>
      </c>
      <c r="AB80">
        <v>1530.2</v>
      </c>
      <c r="AC80">
        <v>450.77</v>
      </c>
      <c r="AD80">
        <v>0</v>
      </c>
      <c r="AE80">
        <v>0</v>
      </c>
      <c r="AF80">
        <v>115.4</v>
      </c>
      <c r="AG80">
        <v>13.5</v>
      </c>
      <c r="AH80">
        <v>0</v>
      </c>
      <c r="AI80">
        <v>1</v>
      </c>
      <c r="AJ80">
        <v>13.26</v>
      </c>
      <c r="AK80">
        <v>33.39</v>
      </c>
      <c r="AL80">
        <v>1</v>
      </c>
      <c r="AM80">
        <v>4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6</v>
      </c>
      <c r="AT80">
        <v>0.01</v>
      </c>
      <c r="AU80" t="s">
        <v>83</v>
      </c>
      <c r="AV80">
        <v>0</v>
      </c>
      <c r="AW80">
        <v>2</v>
      </c>
      <c r="AX80">
        <v>74715258</v>
      </c>
      <c r="AY80">
        <v>1</v>
      </c>
      <c r="AZ80">
        <v>0</v>
      </c>
      <c r="BA80">
        <v>83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f>ROUND(Y80*Source!I120*DO80,7)</f>
        <v>0</v>
      </c>
      <c r="CX80">
        <f>ROUND(Y80*Source!I120,7)</f>
        <v>0.2205</v>
      </c>
      <c r="CY80">
        <f>AB80</f>
        <v>1530.2</v>
      </c>
      <c r="CZ80">
        <f>AF80</f>
        <v>115.4</v>
      </c>
      <c r="DA80">
        <f>AJ80</f>
        <v>13.26</v>
      </c>
      <c r="DB80">
        <f>ROUND((ROUND(AT80*CZ80,2)*ROUND(1.05,7)),2)</f>
        <v>1.21</v>
      </c>
      <c r="DC80">
        <f>ROUND((ROUND(AT80*AG80,2)*ROUND(1.05,7)),2)</f>
        <v>0.15</v>
      </c>
      <c r="DD80" t="s">
        <v>6</v>
      </c>
      <c r="DE80" t="s">
        <v>6</v>
      </c>
      <c r="DF80">
        <f>ROUND(ROUND(AE80,2)*CX80,2)</f>
        <v>0</v>
      </c>
      <c r="DG80">
        <f>ROUND(ROUND(AF80*AJ80,2)*CX80,2)</f>
        <v>337.41</v>
      </c>
      <c r="DH80">
        <f>Source!I120*SmtRes!Y80</f>
        <v>0.2205</v>
      </c>
      <c r="DI80">
        <f>AB80</f>
        <v>1530.2</v>
      </c>
      <c r="DJ80">
        <f>EtalonRes!Z83</f>
        <v>115.4</v>
      </c>
      <c r="DK80">
        <f>Source!BB120</f>
        <v>13.26</v>
      </c>
      <c r="DL80" t="s">
        <v>6</v>
      </c>
      <c r="DM80">
        <v>0</v>
      </c>
      <c r="DN80" t="s">
        <v>6</v>
      </c>
      <c r="DO80">
        <v>0</v>
      </c>
      <c r="GQ80">
        <v>-1</v>
      </c>
      <c r="GR80">
        <v>-1</v>
      </c>
    </row>
    <row r="81" spans="1:200" x14ac:dyDescent="0.2">
      <c r="A81">
        <f>ROW(Source!A120)</f>
        <v>120</v>
      </c>
      <c r="B81">
        <v>74674256</v>
      </c>
      <c r="C81">
        <v>74715247</v>
      </c>
      <c r="D81">
        <v>49672695</v>
      </c>
      <c r="E81">
        <v>1</v>
      </c>
      <c r="F81">
        <v>1</v>
      </c>
      <c r="G81">
        <v>1</v>
      </c>
      <c r="H81">
        <v>2</v>
      </c>
      <c r="I81" t="s">
        <v>274</v>
      </c>
      <c r="J81" t="s">
        <v>275</v>
      </c>
      <c r="K81" t="s">
        <v>276</v>
      </c>
      <c r="L81">
        <v>1367</v>
      </c>
      <c r="N81">
        <v>1011</v>
      </c>
      <c r="O81" t="s">
        <v>273</v>
      </c>
      <c r="P81" t="s">
        <v>273</v>
      </c>
      <c r="Q81">
        <v>1</v>
      </c>
      <c r="W81">
        <v>0</v>
      </c>
      <c r="X81">
        <v>1063590936</v>
      </c>
      <c r="Y81">
        <f>(AT81*ROUND(1.05,7))</f>
        <v>0.95550000000000013</v>
      </c>
      <c r="AA81">
        <v>0</v>
      </c>
      <c r="AB81">
        <v>41.37</v>
      </c>
      <c r="AC81">
        <v>0</v>
      </c>
      <c r="AD81">
        <v>0</v>
      </c>
      <c r="AE81">
        <v>0</v>
      </c>
      <c r="AF81">
        <v>3.12</v>
      </c>
      <c r="AG81">
        <v>0</v>
      </c>
      <c r="AH81">
        <v>0</v>
      </c>
      <c r="AI81">
        <v>1</v>
      </c>
      <c r="AJ81">
        <v>13.26</v>
      </c>
      <c r="AK81">
        <v>33.39</v>
      </c>
      <c r="AL81">
        <v>1</v>
      </c>
      <c r="AM81">
        <v>4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6</v>
      </c>
      <c r="AT81">
        <v>0.91</v>
      </c>
      <c r="AU81" t="s">
        <v>83</v>
      </c>
      <c r="AV81">
        <v>0</v>
      </c>
      <c r="AW81">
        <v>2</v>
      </c>
      <c r="AX81">
        <v>74715259</v>
      </c>
      <c r="AY81">
        <v>1</v>
      </c>
      <c r="AZ81">
        <v>0</v>
      </c>
      <c r="BA81">
        <v>84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f>ROUND(Y81*Source!I120*DO81,7)</f>
        <v>0</v>
      </c>
      <c r="CX81">
        <f>ROUND(Y81*Source!I120,7)</f>
        <v>20.0655</v>
      </c>
      <c r="CY81">
        <f>AB81</f>
        <v>41.37</v>
      </c>
      <c r="CZ81">
        <f>AF81</f>
        <v>3.12</v>
      </c>
      <c r="DA81">
        <f>AJ81</f>
        <v>13.26</v>
      </c>
      <c r="DB81">
        <f>ROUND((ROUND(AT81*CZ81,2)*ROUND(1.05,7)),2)</f>
        <v>2.98</v>
      </c>
      <c r="DC81">
        <f>ROUND((ROUND(AT81*AG81,2)*ROUND(1.05,7)),2)</f>
        <v>0</v>
      </c>
      <c r="DD81" t="s">
        <v>6</v>
      </c>
      <c r="DE81" t="s">
        <v>6</v>
      </c>
      <c r="DF81">
        <f>ROUND(ROUND(AE81,2)*CX81,2)</f>
        <v>0</v>
      </c>
      <c r="DG81">
        <f>ROUND(ROUND(AF81*AJ81,2)*CX81,2)</f>
        <v>830.11</v>
      </c>
      <c r="DH81">
        <f>Source!I120*SmtRes!Y81</f>
        <v>20.065500000000004</v>
      </c>
      <c r="DI81">
        <f>AB81</f>
        <v>41.37</v>
      </c>
      <c r="DJ81">
        <f>EtalonRes!Z84</f>
        <v>3.12</v>
      </c>
      <c r="DK81">
        <f>Source!BB120</f>
        <v>13.26</v>
      </c>
      <c r="DL81" t="s">
        <v>6</v>
      </c>
      <c r="DM81">
        <v>0</v>
      </c>
      <c r="DN81" t="s">
        <v>6</v>
      </c>
      <c r="DO81">
        <v>0</v>
      </c>
      <c r="GQ81">
        <v>-1</v>
      </c>
      <c r="GR81">
        <v>-1</v>
      </c>
    </row>
    <row r="82" spans="1:200" x14ac:dyDescent="0.2">
      <c r="A82">
        <f>ROW(Source!A120)</f>
        <v>120</v>
      </c>
      <c r="B82">
        <v>74674256</v>
      </c>
      <c r="C82">
        <v>74715247</v>
      </c>
      <c r="D82">
        <v>49673503</v>
      </c>
      <c r="E82">
        <v>1</v>
      </c>
      <c r="F82">
        <v>1</v>
      </c>
      <c r="G82">
        <v>1</v>
      </c>
      <c r="H82">
        <v>2</v>
      </c>
      <c r="I82" t="s">
        <v>277</v>
      </c>
      <c r="J82" t="s">
        <v>278</v>
      </c>
      <c r="K82" t="s">
        <v>279</v>
      </c>
      <c r="L82">
        <v>1367</v>
      </c>
      <c r="N82">
        <v>1011</v>
      </c>
      <c r="O82" t="s">
        <v>273</v>
      </c>
      <c r="P82" t="s">
        <v>273</v>
      </c>
      <c r="Q82">
        <v>1</v>
      </c>
      <c r="W82">
        <v>0</v>
      </c>
      <c r="X82">
        <v>509054691</v>
      </c>
      <c r="Y82">
        <f>(AT82*ROUND(1.05,7))</f>
        <v>4.2000000000000003E-2</v>
      </c>
      <c r="AA82">
        <v>0</v>
      </c>
      <c r="AB82">
        <v>871.31</v>
      </c>
      <c r="AC82">
        <v>387.32</v>
      </c>
      <c r="AD82">
        <v>0</v>
      </c>
      <c r="AE82">
        <v>0</v>
      </c>
      <c r="AF82">
        <v>65.709999999999994</v>
      </c>
      <c r="AG82">
        <v>11.6</v>
      </c>
      <c r="AH82">
        <v>0</v>
      </c>
      <c r="AI82">
        <v>1</v>
      </c>
      <c r="AJ82">
        <v>13.26</v>
      </c>
      <c r="AK82">
        <v>33.39</v>
      </c>
      <c r="AL82">
        <v>1</v>
      </c>
      <c r="AM82">
        <v>4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6</v>
      </c>
      <c r="AT82">
        <v>0.04</v>
      </c>
      <c r="AU82" t="s">
        <v>83</v>
      </c>
      <c r="AV82">
        <v>0</v>
      </c>
      <c r="AW82">
        <v>2</v>
      </c>
      <c r="AX82">
        <v>74715260</v>
      </c>
      <c r="AY82">
        <v>1</v>
      </c>
      <c r="AZ82">
        <v>0</v>
      </c>
      <c r="BA82">
        <v>85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f>ROUND(Y82*Source!I120*DO82,7)</f>
        <v>0</v>
      </c>
      <c r="CX82">
        <f>ROUND(Y82*Source!I120,7)</f>
        <v>0.88200000000000001</v>
      </c>
      <c r="CY82">
        <f>AB82</f>
        <v>871.31</v>
      </c>
      <c r="CZ82">
        <f>AF82</f>
        <v>65.709999999999994</v>
      </c>
      <c r="DA82">
        <f>AJ82</f>
        <v>13.26</v>
      </c>
      <c r="DB82">
        <f>ROUND((ROUND(AT82*CZ82,2)*ROUND(1.05,7)),2)</f>
        <v>2.76</v>
      </c>
      <c r="DC82">
        <f>ROUND((ROUND(AT82*AG82,2)*ROUND(1.05,7)),2)</f>
        <v>0.48</v>
      </c>
      <c r="DD82" t="s">
        <v>6</v>
      </c>
      <c r="DE82" t="s">
        <v>6</v>
      </c>
      <c r="DF82">
        <f>ROUND(ROUND(AE82,2)*CX82,2)</f>
        <v>0</v>
      </c>
      <c r="DG82">
        <f>ROUND(ROUND(AF82*AJ82,2)*CX82,2)</f>
        <v>768.5</v>
      </c>
      <c r="DH82">
        <f>Source!I120*SmtRes!Y82</f>
        <v>0.88200000000000001</v>
      </c>
      <c r="DI82">
        <f>AB82</f>
        <v>871.31</v>
      </c>
      <c r="DJ82">
        <f>EtalonRes!Z85</f>
        <v>65.709999999999994</v>
      </c>
      <c r="DK82">
        <f>Source!BB120</f>
        <v>13.26</v>
      </c>
      <c r="DL82" t="s">
        <v>6</v>
      </c>
      <c r="DM82">
        <v>0</v>
      </c>
      <c r="DN82" t="s">
        <v>6</v>
      </c>
      <c r="DO82">
        <v>0</v>
      </c>
      <c r="GQ82">
        <v>-1</v>
      </c>
      <c r="GR82">
        <v>-1</v>
      </c>
    </row>
    <row r="83" spans="1:200" x14ac:dyDescent="0.2">
      <c r="A83">
        <f>ROW(Source!A120)</f>
        <v>120</v>
      </c>
      <c r="B83">
        <v>74674256</v>
      </c>
      <c r="C83">
        <v>74715247</v>
      </c>
      <c r="D83">
        <v>49525488</v>
      </c>
      <c r="E83">
        <v>1</v>
      </c>
      <c r="F83">
        <v>1</v>
      </c>
      <c r="G83">
        <v>1</v>
      </c>
      <c r="H83">
        <v>3</v>
      </c>
      <c r="I83" t="s">
        <v>280</v>
      </c>
      <c r="J83" t="s">
        <v>281</v>
      </c>
      <c r="K83" t="s">
        <v>282</v>
      </c>
      <c r="L83">
        <v>1346</v>
      </c>
      <c r="N83">
        <v>1009</v>
      </c>
      <c r="O83" t="s">
        <v>283</v>
      </c>
      <c r="P83" t="s">
        <v>283</v>
      </c>
      <c r="Q83">
        <v>1</v>
      </c>
      <c r="W83">
        <v>0</v>
      </c>
      <c r="X83">
        <v>-1864341761</v>
      </c>
      <c r="Y83" s="174" t="e">
        <f>#REF!</f>
        <v>#REF!</v>
      </c>
      <c r="AA83">
        <v>82.35</v>
      </c>
      <c r="AB83">
        <v>0</v>
      </c>
      <c r="AC83">
        <v>0</v>
      </c>
      <c r="AD83">
        <v>0</v>
      </c>
      <c r="AE83">
        <v>9.0399999999999991</v>
      </c>
      <c r="AF83">
        <v>0</v>
      </c>
      <c r="AG83">
        <v>0</v>
      </c>
      <c r="AH83">
        <v>0</v>
      </c>
      <c r="AI83">
        <v>9.11</v>
      </c>
      <c r="AJ83">
        <v>1</v>
      </c>
      <c r="AK83">
        <v>1</v>
      </c>
      <c r="AL83">
        <v>1</v>
      </c>
      <c r="AM83">
        <v>4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6</v>
      </c>
      <c r="AT83">
        <v>0.02</v>
      </c>
      <c r="AU83" t="s">
        <v>6</v>
      </c>
      <c r="AV83">
        <v>0</v>
      </c>
      <c r="AW83">
        <v>2</v>
      </c>
      <c r="AX83">
        <v>74715261</v>
      </c>
      <c r="AY83">
        <v>1</v>
      </c>
      <c r="AZ83">
        <v>0</v>
      </c>
      <c r="BA83">
        <v>86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 t="e">
        <f>ROUND(Y83*Source!I120,7)</f>
        <v>#REF!</v>
      </c>
      <c r="CY83">
        <f>AA83</f>
        <v>82.35</v>
      </c>
      <c r="CZ83">
        <f>AE83</f>
        <v>9.0399999999999991</v>
      </c>
      <c r="DA83">
        <f>AI83</f>
        <v>9.11</v>
      </c>
      <c r="DB83">
        <f>ROUND(ROUND(AT83*CZ83,2),2)</f>
        <v>0.18</v>
      </c>
      <c r="DC83">
        <f>ROUND(ROUND(AT83*AG83,2),2)</f>
        <v>0</v>
      </c>
      <c r="DD83" t="s">
        <v>6</v>
      </c>
      <c r="DE83" t="s">
        <v>6</v>
      </c>
      <c r="DF83" t="e">
        <f>ROUND(ROUND(AE83*AI83,2)*CX83,2)</f>
        <v>#REF!</v>
      </c>
      <c r="DG83" t="e">
        <f>ROUND(ROUND(AF83,2)*CX83,2)</f>
        <v>#REF!</v>
      </c>
      <c r="DH83" t="e">
        <f>Source!I120*SmtRes!Y83</f>
        <v>#REF!</v>
      </c>
      <c r="DI83">
        <f>AA83</f>
        <v>82.35</v>
      </c>
      <c r="DJ83">
        <f>EtalonRes!Y86</f>
        <v>9.0399999999999991</v>
      </c>
      <c r="DK83">
        <f>Source!BC120</f>
        <v>9.11</v>
      </c>
      <c r="DL83" t="s">
        <v>6</v>
      </c>
      <c r="DM83">
        <v>0</v>
      </c>
      <c r="DN83" t="s">
        <v>6</v>
      </c>
      <c r="DO83">
        <v>0</v>
      </c>
      <c r="GQ83">
        <v>-1</v>
      </c>
      <c r="GR83">
        <v>-1</v>
      </c>
    </row>
    <row r="84" spans="1:200" x14ac:dyDescent="0.2">
      <c r="A84">
        <f>ROW(Source!A120)</f>
        <v>120</v>
      </c>
      <c r="B84">
        <v>74674256</v>
      </c>
      <c r="C84">
        <v>74715247</v>
      </c>
      <c r="D84">
        <v>49526492</v>
      </c>
      <c r="E84">
        <v>1</v>
      </c>
      <c r="F84">
        <v>1</v>
      </c>
      <c r="G84">
        <v>1</v>
      </c>
      <c r="H84">
        <v>3</v>
      </c>
      <c r="I84" t="s">
        <v>284</v>
      </c>
      <c r="J84" t="s">
        <v>285</v>
      </c>
      <c r="K84" t="s">
        <v>286</v>
      </c>
      <c r="L84">
        <v>1346</v>
      </c>
      <c r="N84">
        <v>1009</v>
      </c>
      <c r="O84" t="s">
        <v>283</v>
      </c>
      <c r="P84" t="s">
        <v>283</v>
      </c>
      <c r="Q84">
        <v>1</v>
      </c>
      <c r="W84">
        <v>0</v>
      </c>
      <c r="X84">
        <v>497341279</v>
      </c>
      <c r="Y84" s="174" t="e">
        <f>#REF!</f>
        <v>#REF!</v>
      </c>
      <c r="AA84">
        <v>210.35</v>
      </c>
      <c r="AB84">
        <v>0</v>
      </c>
      <c r="AC84">
        <v>0</v>
      </c>
      <c r="AD84">
        <v>0</v>
      </c>
      <c r="AE84">
        <v>23.09</v>
      </c>
      <c r="AF84">
        <v>0</v>
      </c>
      <c r="AG84">
        <v>0</v>
      </c>
      <c r="AH84">
        <v>0</v>
      </c>
      <c r="AI84">
        <v>9.11</v>
      </c>
      <c r="AJ84">
        <v>1</v>
      </c>
      <c r="AK84">
        <v>1</v>
      </c>
      <c r="AL84">
        <v>1</v>
      </c>
      <c r="AM84">
        <v>4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6</v>
      </c>
      <c r="AT84">
        <v>0.08</v>
      </c>
      <c r="AU84" t="s">
        <v>6</v>
      </c>
      <c r="AV84">
        <v>0</v>
      </c>
      <c r="AW84">
        <v>2</v>
      </c>
      <c r="AX84">
        <v>74715262</v>
      </c>
      <c r="AY84">
        <v>1</v>
      </c>
      <c r="AZ84">
        <v>0</v>
      </c>
      <c r="BA84">
        <v>87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 t="e">
        <f>ROUND(Y84*Source!I120,7)</f>
        <v>#REF!</v>
      </c>
      <c r="CY84">
        <f>AA84</f>
        <v>210.35</v>
      </c>
      <c r="CZ84">
        <f>AE84</f>
        <v>23.09</v>
      </c>
      <c r="DA84">
        <f>AI84</f>
        <v>9.11</v>
      </c>
      <c r="DB84">
        <f>ROUND(ROUND(AT84*CZ84,2),2)</f>
        <v>1.85</v>
      </c>
      <c r="DC84">
        <f>ROUND(ROUND(AT84*AG84,2),2)</f>
        <v>0</v>
      </c>
      <c r="DD84" t="s">
        <v>6</v>
      </c>
      <c r="DE84" t="s">
        <v>6</v>
      </c>
      <c r="DF84" t="e">
        <f>ROUND(ROUND(AE84*AI84,2)*CX84,2)</f>
        <v>#REF!</v>
      </c>
      <c r="DG84" t="e">
        <f>ROUND(ROUND(AF84,2)*CX84,2)</f>
        <v>#REF!</v>
      </c>
      <c r="DH84" t="e">
        <f>Source!I120*SmtRes!Y84</f>
        <v>#REF!</v>
      </c>
      <c r="DI84">
        <f>AA84</f>
        <v>210.35</v>
      </c>
      <c r="DJ84">
        <f>EtalonRes!Y87</f>
        <v>23.09</v>
      </c>
      <c r="DK84">
        <f>Source!BC120</f>
        <v>9.11</v>
      </c>
      <c r="DL84" t="s">
        <v>6</v>
      </c>
      <c r="DM84">
        <v>0</v>
      </c>
      <c r="DN84" t="s">
        <v>6</v>
      </c>
      <c r="DO84">
        <v>0</v>
      </c>
      <c r="GQ84">
        <v>-1</v>
      </c>
      <c r="GR84">
        <v>-1</v>
      </c>
    </row>
    <row r="85" spans="1:200" x14ac:dyDescent="0.2">
      <c r="A85">
        <f>ROW(Source!A120)</f>
        <v>120</v>
      </c>
      <c r="B85">
        <v>74674256</v>
      </c>
      <c r="C85">
        <v>74715247</v>
      </c>
      <c r="D85">
        <v>49593400</v>
      </c>
      <c r="E85">
        <v>1</v>
      </c>
      <c r="F85">
        <v>1</v>
      </c>
      <c r="G85">
        <v>1</v>
      </c>
      <c r="H85">
        <v>3</v>
      </c>
      <c r="I85" t="s">
        <v>35</v>
      </c>
      <c r="J85" t="s">
        <v>48</v>
      </c>
      <c r="K85" t="s">
        <v>47</v>
      </c>
      <c r="L85">
        <v>1377</v>
      </c>
      <c r="N85">
        <v>1013</v>
      </c>
      <c r="O85" t="s">
        <v>37</v>
      </c>
      <c r="P85" t="s">
        <v>37</v>
      </c>
      <c r="Q85">
        <v>1</v>
      </c>
      <c r="W85">
        <v>0</v>
      </c>
      <c r="X85">
        <v>1893663673</v>
      </c>
      <c r="Y85">
        <f>AT85</f>
        <v>1</v>
      </c>
      <c r="AA85">
        <v>4166.67</v>
      </c>
      <c r="AB85">
        <v>0</v>
      </c>
      <c r="AC85">
        <v>0</v>
      </c>
      <c r="AD85">
        <v>0</v>
      </c>
      <c r="AE85">
        <v>4347.3900000000003</v>
      </c>
      <c r="AF85">
        <v>0</v>
      </c>
      <c r="AG85">
        <v>0</v>
      </c>
      <c r="AH85">
        <v>0</v>
      </c>
      <c r="AI85">
        <v>6.13</v>
      </c>
      <c r="AJ85">
        <v>1</v>
      </c>
      <c r="AK85">
        <v>1</v>
      </c>
      <c r="AL85">
        <v>1</v>
      </c>
      <c r="AM85">
        <v>0</v>
      </c>
      <c r="AN85">
        <v>0</v>
      </c>
      <c r="AO85">
        <v>0</v>
      </c>
      <c r="AP85">
        <v>1</v>
      </c>
      <c r="AQ85">
        <v>0</v>
      </c>
      <c r="AR85">
        <v>0</v>
      </c>
      <c r="AS85" t="s">
        <v>6</v>
      </c>
      <c r="AT85">
        <v>1</v>
      </c>
      <c r="AU85" t="s">
        <v>6</v>
      </c>
      <c r="AV85">
        <v>0</v>
      </c>
      <c r="AW85">
        <v>1</v>
      </c>
      <c r="AX85">
        <v>-1</v>
      </c>
      <c r="AY85">
        <v>0</v>
      </c>
      <c r="AZ85">
        <v>0</v>
      </c>
      <c r="BA85" t="s">
        <v>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ROUND(Y85*Source!I120,7)</f>
        <v>21</v>
      </c>
      <c r="CY85">
        <f>AA85</f>
        <v>4166.67</v>
      </c>
      <c r="CZ85">
        <f>AE85</f>
        <v>4347.3900000000003</v>
      </c>
      <c r="DA85">
        <f>AI85</f>
        <v>6.13</v>
      </c>
      <c r="DB85">
        <f>ROUND(ROUND(AT85*CZ85,2),2)</f>
        <v>4347.3900000000003</v>
      </c>
      <c r="DC85">
        <f>ROUND(ROUND(AT85*AG85,2),2)</f>
        <v>0</v>
      </c>
      <c r="DD85" t="s">
        <v>6</v>
      </c>
      <c r="DE85" t="s">
        <v>6</v>
      </c>
      <c r="DF85">
        <f>ROUND(ROUND(AE85*AI85,2)*CX85,2)</f>
        <v>559639.5</v>
      </c>
      <c r="DG85">
        <f>ROUND(ROUND(AF85,2)*CX85,2)</f>
        <v>0</v>
      </c>
      <c r="DH85">
        <f>Source!I120*SmtRes!Y85</f>
        <v>21</v>
      </c>
      <c r="DI85">
        <f>AA85</f>
        <v>4166.67</v>
      </c>
      <c r="DJ85">
        <f>DF85</f>
        <v>559639.5</v>
      </c>
      <c r="DK85">
        <f>Source!BC120</f>
        <v>9.11</v>
      </c>
      <c r="DL85" t="s">
        <v>6</v>
      </c>
      <c r="DM85">
        <v>0</v>
      </c>
      <c r="DN85" t="s">
        <v>6</v>
      </c>
      <c r="DO85">
        <v>0</v>
      </c>
      <c r="GP85">
        <v>1</v>
      </c>
      <c r="GQ85">
        <v>-1</v>
      </c>
      <c r="GR85">
        <v>-1</v>
      </c>
    </row>
    <row r="86" spans="1:200" x14ac:dyDescent="0.2">
      <c r="A86">
        <f>ROW(Source!A122)</f>
        <v>122</v>
      </c>
      <c r="B86">
        <v>74674256</v>
      </c>
      <c r="C86">
        <v>74715264</v>
      </c>
      <c r="D86">
        <v>31714704</v>
      </c>
      <c r="E86">
        <v>70</v>
      </c>
      <c r="F86">
        <v>1</v>
      </c>
      <c r="G86">
        <v>1</v>
      </c>
      <c r="H86">
        <v>1</v>
      </c>
      <c r="I86" t="s">
        <v>287</v>
      </c>
      <c r="J86" t="s">
        <v>6</v>
      </c>
      <c r="K86" t="s">
        <v>288</v>
      </c>
      <c r="L86">
        <v>1191</v>
      </c>
      <c r="N86">
        <v>1013</v>
      </c>
      <c r="O86" t="s">
        <v>267</v>
      </c>
      <c r="P86" t="s">
        <v>267</v>
      </c>
      <c r="Q86">
        <v>1</v>
      </c>
      <c r="W86">
        <v>0</v>
      </c>
      <c r="X86">
        <v>-112797078</v>
      </c>
      <c r="Y86">
        <f>(AT86*ROUND(1.05,7))</f>
        <v>1.1235000000000002</v>
      </c>
      <c r="AA86">
        <v>0</v>
      </c>
      <c r="AB86">
        <v>0</v>
      </c>
      <c r="AC86">
        <v>0</v>
      </c>
      <c r="AD86">
        <v>299.51</v>
      </c>
      <c r="AE86">
        <v>0</v>
      </c>
      <c r="AF86">
        <v>0</v>
      </c>
      <c r="AG86">
        <v>0</v>
      </c>
      <c r="AH86">
        <v>8.9700000000000006</v>
      </c>
      <c r="AI86">
        <v>1</v>
      </c>
      <c r="AJ86">
        <v>1</v>
      </c>
      <c r="AK86">
        <v>1</v>
      </c>
      <c r="AL86">
        <v>33.39</v>
      </c>
      <c r="AM86">
        <v>4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6</v>
      </c>
      <c r="AT86">
        <v>1.07</v>
      </c>
      <c r="AU86" t="s">
        <v>26</v>
      </c>
      <c r="AV86">
        <v>1</v>
      </c>
      <c r="AW86">
        <v>2</v>
      </c>
      <c r="AX86">
        <v>74715275</v>
      </c>
      <c r="AY86">
        <v>1</v>
      </c>
      <c r="AZ86">
        <v>0</v>
      </c>
      <c r="BA86">
        <v>88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U86">
        <f>ROUND(AT86*Source!I122*AH86*AL86,2)</f>
        <v>53839.61</v>
      </c>
      <c r="CV86">
        <f>ROUND(Y86*Source!I122,7)</f>
        <v>188.74799999999999</v>
      </c>
      <c r="CW86">
        <v>0</v>
      </c>
      <c r="CX86">
        <f>ROUND(Y86*Source!I122,7)</f>
        <v>188.74799999999999</v>
      </c>
      <c r="CY86">
        <f>AD86</f>
        <v>299.51</v>
      </c>
      <c r="CZ86">
        <f>AH86</f>
        <v>8.9700000000000006</v>
      </c>
      <c r="DA86">
        <f>AL86</f>
        <v>33.39</v>
      </c>
      <c r="DB86">
        <f>ROUND((ROUND(AT86*CZ86,2)*ROUND(1.05,7)),2)</f>
        <v>10.08</v>
      </c>
      <c r="DC86">
        <f>ROUND((ROUND(AT86*AG86,2)*ROUND(1.05,7)),2)</f>
        <v>0</v>
      </c>
      <c r="DD86" t="s">
        <v>6</v>
      </c>
      <c r="DE86" t="s">
        <v>6</v>
      </c>
      <c r="DF86">
        <f>ROUND(ROUND(AE86,2)*CX86,2)</f>
        <v>0</v>
      </c>
      <c r="DG86">
        <f>ROUND(ROUND(AF86,2)*CX86,2)</f>
        <v>0</v>
      </c>
      <c r="DH86">
        <f>Source!I122*SmtRes!Y86</f>
        <v>188.74800000000002</v>
      </c>
      <c r="DI86">
        <f>AD86</f>
        <v>299.51</v>
      </c>
      <c r="DJ86">
        <f>EtalonRes!AB88</f>
        <v>8.9700000000000006</v>
      </c>
      <c r="DK86">
        <f>Source!BA122</f>
        <v>33.39</v>
      </c>
      <c r="DL86" t="s">
        <v>6</v>
      </c>
      <c r="DM86">
        <v>0</v>
      </c>
      <c r="DN86" t="s">
        <v>6</v>
      </c>
      <c r="DO86">
        <v>0</v>
      </c>
      <c r="GQ86">
        <v>-1</v>
      </c>
      <c r="GR86">
        <v>-1</v>
      </c>
    </row>
    <row r="87" spans="1:200" x14ac:dyDescent="0.2">
      <c r="A87">
        <f>ROW(Source!A122)</f>
        <v>122</v>
      </c>
      <c r="B87">
        <v>74674256</v>
      </c>
      <c r="C87">
        <v>74715264</v>
      </c>
      <c r="D87">
        <v>31709492</v>
      </c>
      <c r="E87">
        <v>70</v>
      </c>
      <c r="F87">
        <v>1</v>
      </c>
      <c r="G87">
        <v>1</v>
      </c>
      <c r="H87">
        <v>1</v>
      </c>
      <c r="I87" t="s">
        <v>268</v>
      </c>
      <c r="J87" t="s">
        <v>6</v>
      </c>
      <c r="K87" t="s">
        <v>269</v>
      </c>
      <c r="L87">
        <v>1191</v>
      </c>
      <c r="N87">
        <v>1013</v>
      </c>
      <c r="O87" t="s">
        <v>267</v>
      </c>
      <c r="P87" t="s">
        <v>267</v>
      </c>
      <c r="Q87">
        <v>1</v>
      </c>
      <c r="W87">
        <v>0</v>
      </c>
      <c r="X87">
        <v>-1417349443</v>
      </c>
      <c r="Y87">
        <f>(AT87*ROUND(1.05,7))</f>
        <v>1.0500000000000001E-2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33.39</v>
      </c>
      <c r="AL87">
        <v>1</v>
      </c>
      <c r="AM87">
        <v>4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6</v>
      </c>
      <c r="AT87">
        <v>0.01</v>
      </c>
      <c r="AU87" t="s">
        <v>26</v>
      </c>
      <c r="AV87">
        <v>2</v>
      </c>
      <c r="AW87">
        <v>2</v>
      </c>
      <c r="AX87">
        <v>74715276</v>
      </c>
      <c r="AY87">
        <v>1</v>
      </c>
      <c r="AZ87">
        <v>0</v>
      </c>
      <c r="BA87">
        <v>89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ROUND(Y87*Source!I122,7)</f>
        <v>1.764</v>
      </c>
      <c r="CY87">
        <f>AD87</f>
        <v>0</v>
      </c>
      <c r="CZ87">
        <f>AH87</f>
        <v>0</v>
      </c>
      <c r="DA87">
        <f>AL87</f>
        <v>1</v>
      </c>
      <c r="DB87">
        <f>ROUND((ROUND(AT87*CZ87,2)*ROUND(1.05,7)),2)</f>
        <v>0</v>
      </c>
      <c r="DC87">
        <f>ROUND((ROUND(AT87*AG87,2)*ROUND(1.05,7)),2)</f>
        <v>0</v>
      </c>
      <c r="DD87" t="s">
        <v>6</v>
      </c>
      <c r="DE87" t="s">
        <v>6</v>
      </c>
      <c r="DF87">
        <f>ROUND(ROUND(AE87,2)*CX87,2)</f>
        <v>0</v>
      </c>
      <c r="DG87">
        <f>ROUND(ROUND(AF87,2)*CX87,2)</f>
        <v>0</v>
      </c>
      <c r="DH87">
        <f>Source!I122*SmtRes!Y87</f>
        <v>1.764</v>
      </c>
      <c r="DI87">
        <f>AD87</f>
        <v>0</v>
      </c>
      <c r="DJ87">
        <f>EtalonRes!AB89</f>
        <v>0</v>
      </c>
      <c r="DK87">
        <f>Source!BA122</f>
        <v>33.39</v>
      </c>
      <c r="DL87" t="s">
        <v>6</v>
      </c>
      <c r="DM87">
        <v>0</v>
      </c>
      <c r="DN87" t="s">
        <v>6</v>
      </c>
      <c r="DO87">
        <v>0</v>
      </c>
      <c r="GQ87">
        <v>-1</v>
      </c>
      <c r="GR87">
        <v>-1</v>
      </c>
    </row>
    <row r="88" spans="1:200" x14ac:dyDescent="0.2">
      <c r="A88">
        <f>ROW(Source!A122)</f>
        <v>122</v>
      </c>
      <c r="B88">
        <v>74674256</v>
      </c>
      <c r="C88">
        <v>74715264</v>
      </c>
      <c r="D88">
        <v>49673503</v>
      </c>
      <c r="E88">
        <v>1</v>
      </c>
      <c r="F88">
        <v>1</v>
      </c>
      <c r="G88">
        <v>1</v>
      </c>
      <c r="H88">
        <v>2</v>
      </c>
      <c r="I88" t="s">
        <v>277</v>
      </c>
      <c r="J88" t="s">
        <v>278</v>
      </c>
      <c r="K88" t="s">
        <v>279</v>
      </c>
      <c r="L88">
        <v>1367</v>
      </c>
      <c r="N88">
        <v>1011</v>
      </c>
      <c r="O88" t="s">
        <v>273</v>
      </c>
      <c r="P88" t="s">
        <v>273</v>
      </c>
      <c r="Q88">
        <v>1</v>
      </c>
      <c r="W88">
        <v>0</v>
      </c>
      <c r="X88">
        <v>509054691</v>
      </c>
      <c r="Y88">
        <f>(AT88*ROUND(1.05,7))</f>
        <v>1.0500000000000001E-2</v>
      </c>
      <c r="AA88">
        <v>0</v>
      </c>
      <c r="AB88">
        <v>871.31</v>
      </c>
      <c r="AC88">
        <v>387.32</v>
      </c>
      <c r="AD88">
        <v>0</v>
      </c>
      <c r="AE88">
        <v>0</v>
      </c>
      <c r="AF88">
        <v>65.709999999999994</v>
      </c>
      <c r="AG88">
        <v>11.6</v>
      </c>
      <c r="AH88">
        <v>0</v>
      </c>
      <c r="AI88">
        <v>1</v>
      </c>
      <c r="AJ88">
        <v>13.26</v>
      </c>
      <c r="AK88">
        <v>33.39</v>
      </c>
      <c r="AL88">
        <v>1</v>
      </c>
      <c r="AM88">
        <v>4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6</v>
      </c>
      <c r="AT88">
        <v>0.01</v>
      </c>
      <c r="AU88" t="s">
        <v>83</v>
      </c>
      <c r="AV88">
        <v>0</v>
      </c>
      <c r="AW88">
        <v>2</v>
      </c>
      <c r="AX88">
        <v>74715277</v>
      </c>
      <c r="AY88">
        <v>1</v>
      </c>
      <c r="AZ88">
        <v>0</v>
      </c>
      <c r="BA88">
        <v>90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f>ROUND(Y88*Source!I122*DO88,7)</f>
        <v>0</v>
      </c>
      <c r="CX88">
        <f>ROUND(Y88*Source!I122,7)</f>
        <v>1.764</v>
      </c>
      <c r="CY88">
        <f>AB88</f>
        <v>871.31</v>
      </c>
      <c r="CZ88">
        <f>AF88</f>
        <v>65.709999999999994</v>
      </c>
      <c r="DA88">
        <f>AJ88</f>
        <v>13.26</v>
      </c>
      <c r="DB88">
        <f>ROUND((ROUND(AT88*CZ88,2)*ROUND(1.05,7)),2)</f>
        <v>0.69</v>
      </c>
      <c r="DC88">
        <f>ROUND((ROUND(AT88*AG88,2)*ROUND(1.05,7)),2)</f>
        <v>0.13</v>
      </c>
      <c r="DD88" t="s">
        <v>6</v>
      </c>
      <c r="DE88" t="s">
        <v>6</v>
      </c>
      <c r="DF88">
        <f>ROUND(ROUND(AE88,2)*CX88,2)</f>
        <v>0</v>
      </c>
      <c r="DG88">
        <f>ROUND(ROUND(AF88*AJ88,2)*CX88,2)</f>
        <v>1536.99</v>
      </c>
      <c r="DH88">
        <f>Source!I122*SmtRes!Y88</f>
        <v>1.764</v>
      </c>
      <c r="DI88">
        <f>AB88</f>
        <v>871.31</v>
      </c>
      <c r="DJ88">
        <f>EtalonRes!Z90</f>
        <v>65.709999999999994</v>
      </c>
      <c r="DK88">
        <f>Source!BB122</f>
        <v>13.26</v>
      </c>
      <c r="DL88" t="s">
        <v>6</v>
      </c>
      <c r="DM88">
        <v>0</v>
      </c>
      <c r="DN88" t="s">
        <v>6</v>
      </c>
      <c r="DO88">
        <v>0</v>
      </c>
      <c r="GQ88">
        <v>-1</v>
      </c>
      <c r="GR88">
        <v>-1</v>
      </c>
    </row>
    <row r="89" spans="1:200" x14ac:dyDescent="0.2">
      <c r="A89">
        <f>ROW(Source!A122)</f>
        <v>122</v>
      </c>
      <c r="B89">
        <v>74674256</v>
      </c>
      <c r="C89">
        <v>74715264</v>
      </c>
      <c r="D89">
        <v>49673715</v>
      </c>
      <c r="E89">
        <v>1</v>
      </c>
      <c r="F89">
        <v>1</v>
      </c>
      <c r="G89">
        <v>1</v>
      </c>
      <c r="H89">
        <v>2</v>
      </c>
      <c r="I89" t="s">
        <v>289</v>
      </c>
      <c r="J89" t="s">
        <v>290</v>
      </c>
      <c r="K89" t="s">
        <v>291</v>
      </c>
      <c r="L89">
        <v>1367</v>
      </c>
      <c r="N89">
        <v>1011</v>
      </c>
      <c r="O89" t="s">
        <v>273</v>
      </c>
      <c r="P89" t="s">
        <v>273</v>
      </c>
      <c r="Q89">
        <v>1</v>
      </c>
      <c r="W89">
        <v>0</v>
      </c>
      <c r="X89">
        <v>829370094</v>
      </c>
      <c r="Y89">
        <f>(AT89*ROUND(1.05,7))</f>
        <v>0.10500000000000001</v>
      </c>
      <c r="AA89">
        <v>0</v>
      </c>
      <c r="AB89">
        <v>107.41</v>
      </c>
      <c r="AC89">
        <v>0</v>
      </c>
      <c r="AD89">
        <v>0</v>
      </c>
      <c r="AE89">
        <v>0</v>
      </c>
      <c r="AF89">
        <v>8.1</v>
      </c>
      <c r="AG89">
        <v>0</v>
      </c>
      <c r="AH89">
        <v>0</v>
      </c>
      <c r="AI89">
        <v>1</v>
      </c>
      <c r="AJ89">
        <v>13.26</v>
      </c>
      <c r="AK89">
        <v>33.39</v>
      </c>
      <c r="AL89">
        <v>1</v>
      </c>
      <c r="AM89">
        <v>4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6</v>
      </c>
      <c r="AT89">
        <v>0.1</v>
      </c>
      <c r="AU89" t="s">
        <v>83</v>
      </c>
      <c r="AV89">
        <v>0</v>
      </c>
      <c r="AW89">
        <v>2</v>
      </c>
      <c r="AX89">
        <v>74715278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f>ROUND(Y89*Source!I122*DO89,7)</f>
        <v>0</v>
      </c>
      <c r="CX89">
        <f>ROUND(Y89*Source!I122,7)</f>
        <v>17.64</v>
      </c>
      <c r="CY89">
        <f>AB89</f>
        <v>107.41</v>
      </c>
      <c r="CZ89">
        <f>AF89</f>
        <v>8.1</v>
      </c>
      <c r="DA89">
        <f>AJ89</f>
        <v>13.26</v>
      </c>
      <c r="DB89">
        <f>ROUND((ROUND(AT89*CZ89,2)*ROUND(1.05,7)),2)</f>
        <v>0.85</v>
      </c>
      <c r="DC89">
        <f>ROUND((ROUND(AT89*AG89,2)*ROUND(1.05,7)),2)</f>
        <v>0</v>
      </c>
      <c r="DD89" t="s">
        <v>6</v>
      </c>
      <c r="DE89" t="s">
        <v>6</v>
      </c>
      <c r="DF89">
        <f>ROUND(ROUND(AE89,2)*CX89,2)</f>
        <v>0</v>
      </c>
      <c r="DG89">
        <f>ROUND(ROUND(AF89*AJ89,2)*CX89,2)</f>
        <v>1894.71</v>
      </c>
      <c r="DH89">
        <f>Source!I122*SmtRes!Y89</f>
        <v>17.64</v>
      </c>
      <c r="DI89">
        <f>AB89</f>
        <v>107.41</v>
      </c>
      <c r="DJ89">
        <f>EtalonRes!Z91</f>
        <v>8.1</v>
      </c>
      <c r="DK89">
        <f>Source!BB122</f>
        <v>13.26</v>
      </c>
      <c r="DL89" t="s">
        <v>6</v>
      </c>
      <c r="DM89">
        <v>0</v>
      </c>
      <c r="DN89" t="s">
        <v>6</v>
      </c>
      <c r="DO89">
        <v>0</v>
      </c>
      <c r="GQ89">
        <v>-1</v>
      </c>
      <c r="GR89">
        <v>-1</v>
      </c>
    </row>
    <row r="90" spans="1:200" x14ac:dyDescent="0.2">
      <c r="A90">
        <f>ROW(Source!A122)</f>
        <v>122</v>
      </c>
      <c r="B90">
        <v>74674256</v>
      </c>
      <c r="C90">
        <v>74715264</v>
      </c>
      <c r="D90">
        <v>49523218</v>
      </c>
      <c r="E90">
        <v>1</v>
      </c>
      <c r="F90">
        <v>1</v>
      </c>
      <c r="G90">
        <v>1</v>
      </c>
      <c r="H90">
        <v>3</v>
      </c>
      <c r="I90" t="s">
        <v>54</v>
      </c>
      <c r="J90" t="s">
        <v>57</v>
      </c>
      <c r="K90" t="s">
        <v>55</v>
      </c>
      <c r="L90">
        <v>1374</v>
      </c>
      <c r="N90">
        <v>1013</v>
      </c>
      <c r="O90" t="s">
        <v>56</v>
      </c>
      <c r="P90" t="s">
        <v>56</v>
      </c>
      <c r="Q90">
        <v>1</v>
      </c>
      <c r="W90">
        <v>0</v>
      </c>
      <c r="X90">
        <v>-1743999360</v>
      </c>
      <c r="Y90">
        <f t="shared" ref="Y90:Y95" si="48">AT90</f>
        <v>0.1</v>
      </c>
      <c r="AA90">
        <v>9.11</v>
      </c>
      <c r="AB90">
        <v>0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0</v>
      </c>
      <c r="AI90">
        <v>9.11</v>
      </c>
      <c r="AJ90">
        <v>1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1</v>
      </c>
      <c r="AQ90">
        <v>0</v>
      </c>
      <c r="AR90">
        <v>0</v>
      </c>
      <c r="AS90" t="s">
        <v>6</v>
      </c>
      <c r="AT90">
        <v>0.1</v>
      </c>
      <c r="AU90" t="s">
        <v>6</v>
      </c>
      <c r="AV90">
        <v>0</v>
      </c>
      <c r="AW90">
        <v>2</v>
      </c>
      <c r="AX90">
        <v>74715279</v>
      </c>
      <c r="AY90">
        <v>1</v>
      </c>
      <c r="AZ90">
        <v>0</v>
      </c>
      <c r="BA90">
        <v>92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ROUND(Y90*Source!I122,7)</f>
        <v>16.8</v>
      </c>
      <c r="CY90">
        <f t="shared" ref="CY90:CY95" si="49">AA90</f>
        <v>9.11</v>
      </c>
      <c r="CZ90">
        <f t="shared" ref="CZ90:CZ95" si="50">AE90</f>
        <v>1</v>
      </c>
      <c r="DA90">
        <f t="shared" ref="DA90:DA95" si="51">AI90</f>
        <v>9.11</v>
      </c>
      <c r="DB90">
        <f t="shared" ref="DB90:DB95" si="52">ROUND(ROUND(AT90*CZ90,2),2)</f>
        <v>0.1</v>
      </c>
      <c r="DC90">
        <f t="shared" ref="DC90:DC95" si="53">ROUND(ROUND(AT90*AG90,2),2)</f>
        <v>0</v>
      </c>
      <c r="DD90" t="s">
        <v>6</v>
      </c>
      <c r="DE90" t="s">
        <v>6</v>
      </c>
      <c r="DF90">
        <f t="shared" ref="DF90:DF95" si="54">ROUND(ROUND(AE90*AI90,2)*CX90,2)</f>
        <v>153.05000000000001</v>
      </c>
      <c r="DG90">
        <f t="shared" ref="DG90:DG97" si="55">ROUND(ROUND(AF90,2)*CX90,2)</f>
        <v>0</v>
      </c>
      <c r="DH90">
        <f>Source!I122*SmtRes!Y90</f>
        <v>16.8</v>
      </c>
      <c r="DI90">
        <f t="shared" ref="DI90:DI95" si="56">AA90</f>
        <v>9.11</v>
      </c>
      <c r="DJ90">
        <f>EtalonRes!Y92</f>
        <v>1</v>
      </c>
      <c r="DK90">
        <f>Source!BC122</f>
        <v>9.11</v>
      </c>
      <c r="DL90" t="s">
        <v>6</v>
      </c>
      <c r="DM90">
        <v>0</v>
      </c>
      <c r="DN90" t="s">
        <v>6</v>
      </c>
      <c r="DO90">
        <v>0</v>
      </c>
      <c r="GP90">
        <v>1</v>
      </c>
      <c r="GQ90">
        <v>-1</v>
      </c>
      <c r="GR90">
        <v>-1</v>
      </c>
    </row>
    <row r="91" spans="1:200" x14ac:dyDescent="0.2">
      <c r="A91">
        <f>ROW(Source!A122)</f>
        <v>122</v>
      </c>
      <c r="B91">
        <v>74674256</v>
      </c>
      <c r="C91">
        <v>74715264</v>
      </c>
      <c r="D91">
        <v>49524301</v>
      </c>
      <c r="E91">
        <v>1</v>
      </c>
      <c r="F91">
        <v>1</v>
      </c>
      <c r="G91">
        <v>1</v>
      </c>
      <c r="H91">
        <v>3</v>
      </c>
      <c r="I91" t="s">
        <v>292</v>
      </c>
      <c r="J91" t="s">
        <v>293</v>
      </c>
      <c r="K91" t="s">
        <v>294</v>
      </c>
      <c r="L91">
        <v>1348</v>
      </c>
      <c r="N91">
        <v>1009</v>
      </c>
      <c r="O91" t="s">
        <v>295</v>
      </c>
      <c r="P91" t="s">
        <v>295</v>
      </c>
      <c r="Q91">
        <v>1000</v>
      </c>
      <c r="W91">
        <v>0</v>
      </c>
      <c r="X91">
        <v>1824693337</v>
      </c>
      <c r="Y91" s="174" t="e">
        <f>#REF!</f>
        <v>#REF!</v>
      </c>
      <c r="AA91">
        <v>94397.82</v>
      </c>
      <c r="AB91">
        <v>0</v>
      </c>
      <c r="AC91">
        <v>0</v>
      </c>
      <c r="AD91">
        <v>0</v>
      </c>
      <c r="AE91">
        <v>10362</v>
      </c>
      <c r="AF91">
        <v>0</v>
      </c>
      <c r="AG91">
        <v>0</v>
      </c>
      <c r="AH91">
        <v>0</v>
      </c>
      <c r="AI91">
        <v>9.11</v>
      </c>
      <c r="AJ91">
        <v>1</v>
      </c>
      <c r="AK91">
        <v>1</v>
      </c>
      <c r="AL91">
        <v>1</v>
      </c>
      <c r="AM91">
        <v>4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6</v>
      </c>
      <c r="AT91">
        <v>1.0000000000000001E-5</v>
      </c>
      <c r="AU91" t="s">
        <v>6</v>
      </c>
      <c r="AV91">
        <v>0</v>
      </c>
      <c r="AW91">
        <v>2</v>
      </c>
      <c r="AX91">
        <v>74715280</v>
      </c>
      <c r="AY91">
        <v>1</v>
      </c>
      <c r="AZ91">
        <v>0</v>
      </c>
      <c r="BA91">
        <v>93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 t="e">
        <f>ROUND(Y91*Source!I122,7)</f>
        <v>#REF!</v>
      </c>
      <c r="CY91">
        <f t="shared" si="49"/>
        <v>94397.82</v>
      </c>
      <c r="CZ91">
        <f t="shared" si="50"/>
        <v>10362</v>
      </c>
      <c r="DA91">
        <f t="shared" si="51"/>
        <v>9.11</v>
      </c>
      <c r="DB91">
        <f t="shared" si="52"/>
        <v>0.1</v>
      </c>
      <c r="DC91">
        <f t="shared" si="53"/>
        <v>0</v>
      </c>
      <c r="DD91" t="s">
        <v>6</v>
      </c>
      <c r="DE91" t="s">
        <v>6</v>
      </c>
      <c r="DF91" t="e">
        <f t="shared" si="54"/>
        <v>#REF!</v>
      </c>
      <c r="DG91" t="e">
        <f t="shared" si="55"/>
        <v>#REF!</v>
      </c>
      <c r="DH91" t="e">
        <f>Source!I122*SmtRes!Y91</f>
        <v>#REF!</v>
      </c>
      <c r="DI91">
        <f t="shared" si="56"/>
        <v>94397.82</v>
      </c>
      <c r="DJ91">
        <f>EtalonRes!Y93</f>
        <v>10362</v>
      </c>
      <c r="DK91">
        <f>Source!BC122</f>
        <v>9.11</v>
      </c>
      <c r="DL91" t="s">
        <v>6</v>
      </c>
      <c r="DM91">
        <v>0</v>
      </c>
      <c r="DN91" t="s">
        <v>6</v>
      </c>
      <c r="DO91">
        <v>0</v>
      </c>
      <c r="GQ91">
        <v>-1</v>
      </c>
      <c r="GR91">
        <v>-1</v>
      </c>
    </row>
    <row r="92" spans="1:200" x14ac:dyDescent="0.2">
      <c r="A92">
        <f>ROW(Source!A122)</f>
        <v>122</v>
      </c>
      <c r="B92">
        <v>74674256</v>
      </c>
      <c r="C92">
        <v>74715264</v>
      </c>
      <c r="D92">
        <v>49525498</v>
      </c>
      <c r="E92">
        <v>1</v>
      </c>
      <c r="F92">
        <v>1</v>
      </c>
      <c r="G92">
        <v>1</v>
      </c>
      <c r="H92">
        <v>3</v>
      </c>
      <c r="I92" t="s">
        <v>296</v>
      </c>
      <c r="J92" t="s">
        <v>297</v>
      </c>
      <c r="K92" t="s">
        <v>298</v>
      </c>
      <c r="L92">
        <v>1348</v>
      </c>
      <c r="N92">
        <v>1009</v>
      </c>
      <c r="O92" t="s">
        <v>295</v>
      </c>
      <c r="P92" t="s">
        <v>295</v>
      </c>
      <c r="Q92">
        <v>1000</v>
      </c>
      <c r="W92">
        <v>0</v>
      </c>
      <c r="X92">
        <v>226918189</v>
      </c>
      <c r="Y92" s="174" t="e">
        <f>#REF!</f>
        <v>#REF!</v>
      </c>
      <c r="AA92">
        <v>113237.3</v>
      </c>
      <c r="AB92">
        <v>0</v>
      </c>
      <c r="AC92">
        <v>0</v>
      </c>
      <c r="AD92">
        <v>0</v>
      </c>
      <c r="AE92">
        <v>12430</v>
      </c>
      <c r="AF92">
        <v>0</v>
      </c>
      <c r="AG92">
        <v>0</v>
      </c>
      <c r="AH92">
        <v>0</v>
      </c>
      <c r="AI92">
        <v>9.11</v>
      </c>
      <c r="AJ92">
        <v>1</v>
      </c>
      <c r="AK92">
        <v>1</v>
      </c>
      <c r="AL92">
        <v>1</v>
      </c>
      <c r="AM92">
        <v>4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6</v>
      </c>
      <c r="AT92">
        <v>8.0000000000000007E-5</v>
      </c>
      <c r="AU92" t="s">
        <v>6</v>
      </c>
      <c r="AV92">
        <v>0</v>
      </c>
      <c r="AW92">
        <v>2</v>
      </c>
      <c r="AX92">
        <v>74715281</v>
      </c>
      <c r="AY92">
        <v>1</v>
      </c>
      <c r="AZ92">
        <v>0</v>
      </c>
      <c r="BA92">
        <v>94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 t="e">
        <f>ROUND(Y92*Source!I122,7)</f>
        <v>#REF!</v>
      </c>
      <c r="CY92">
        <f t="shared" si="49"/>
        <v>113237.3</v>
      </c>
      <c r="CZ92">
        <f t="shared" si="50"/>
        <v>12430</v>
      </c>
      <c r="DA92">
        <f t="shared" si="51"/>
        <v>9.11</v>
      </c>
      <c r="DB92">
        <f t="shared" si="52"/>
        <v>0.99</v>
      </c>
      <c r="DC92">
        <f t="shared" si="53"/>
        <v>0</v>
      </c>
      <c r="DD92" t="s">
        <v>6</v>
      </c>
      <c r="DE92" t="s">
        <v>6</v>
      </c>
      <c r="DF92" t="e">
        <f t="shared" si="54"/>
        <v>#REF!</v>
      </c>
      <c r="DG92" t="e">
        <f t="shared" si="55"/>
        <v>#REF!</v>
      </c>
      <c r="DH92" t="e">
        <f>Source!I122*SmtRes!Y92</f>
        <v>#REF!</v>
      </c>
      <c r="DI92">
        <f t="shared" si="56"/>
        <v>113237.3</v>
      </c>
      <c r="DJ92">
        <f>EtalonRes!Y94</f>
        <v>12430</v>
      </c>
      <c r="DK92">
        <f>Source!BC122</f>
        <v>9.11</v>
      </c>
      <c r="DL92" t="s">
        <v>6</v>
      </c>
      <c r="DM92">
        <v>0</v>
      </c>
      <c r="DN92" t="s">
        <v>6</v>
      </c>
      <c r="DO92">
        <v>0</v>
      </c>
      <c r="GQ92">
        <v>-1</v>
      </c>
      <c r="GR92">
        <v>-1</v>
      </c>
    </row>
    <row r="93" spans="1:200" x14ac:dyDescent="0.2">
      <c r="A93">
        <f>ROW(Source!A122)</f>
        <v>122</v>
      </c>
      <c r="B93">
        <v>74674256</v>
      </c>
      <c r="C93">
        <v>74715264</v>
      </c>
      <c r="D93">
        <v>49543539</v>
      </c>
      <c r="E93">
        <v>1</v>
      </c>
      <c r="F93">
        <v>1</v>
      </c>
      <c r="G93">
        <v>1</v>
      </c>
      <c r="H93">
        <v>3</v>
      </c>
      <c r="I93" t="s">
        <v>299</v>
      </c>
      <c r="J93" t="s">
        <v>300</v>
      </c>
      <c r="K93" t="s">
        <v>301</v>
      </c>
      <c r="L93">
        <v>1348</v>
      </c>
      <c r="N93">
        <v>1009</v>
      </c>
      <c r="O93" t="s">
        <v>295</v>
      </c>
      <c r="P93" t="s">
        <v>295</v>
      </c>
      <c r="Q93">
        <v>1000</v>
      </c>
      <c r="W93">
        <v>0</v>
      </c>
      <c r="X93">
        <v>-2055168211</v>
      </c>
      <c r="Y93" s="174" t="e">
        <f>#REF!</f>
        <v>#REF!</v>
      </c>
      <c r="AA93">
        <v>59294.71</v>
      </c>
      <c r="AB93">
        <v>0</v>
      </c>
      <c r="AC93">
        <v>0</v>
      </c>
      <c r="AD93">
        <v>0</v>
      </c>
      <c r="AE93">
        <v>6508.75</v>
      </c>
      <c r="AF93">
        <v>0</v>
      </c>
      <c r="AG93">
        <v>0</v>
      </c>
      <c r="AH93">
        <v>0</v>
      </c>
      <c r="AI93">
        <v>9.11</v>
      </c>
      <c r="AJ93">
        <v>1</v>
      </c>
      <c r="AK93">
        <v>1</v>
      </c>
      <c r="AL93">
        <v>1</v>
      </c>
      <c r="AM93">
        <v>4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6</v>
      </c>
      <c r="AT93">
        <v>4.2999999999999999E-4</v>
      </c>
      <c r="AU93" t="s">
        <v>6</v>
      </c>
      <c r="AV93">
        <v>0</v>
      </c>
      <c r="AW93">
        <v>2</v>
      </c>
      <c r="AX93">
        <v>74715282</v>
      </c>
      <c r="AY93">
        <v>1</v>
      </c>
      <c r="AZ93">
        <v>0</v>
      </c>
      <c r="BA93">
        <v>95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 t="e">
        <f>ROUND(Y93*Source!I122,7)</f>
        <v>#REF!</v>
      </c>
      <c r="CY93">
        <f t="shared" si="49"/>
        <v>59294.71</v>
      </c>
      <c r="CZ93">
        <f t="shared" si="50"/>
        <v>6508.75</v>
      </c>
      <c r="DA93">
        <f t="shared" si="51"/>
        <v>9.11</v>
      </c>
      <c r="DB93">
        <f t="shared" si="52"/>
        <v>2.8</v>
      </c>
      <c r="DC93">
        <f t="shared" si="53"/>
        <v>0</v>
      </c>
      <c r="DD93" t="s">
        <v>6</v>
      </c>
      <c r="DE93" t="s">
        <v>6</v>
      </c>
      <c r="DF93" t="e">
        <f t="shared" si="54"/>
        <v>#REF!</v>
      </c>
      <c r="DG93" t="e">
        <f t="shared" si="55"/>
        <v>#REF!</v>
      </c>
      <c r="DH93" t="e">
        <f>Source!I122*SmtRes!Y93</f>
        <v>#REF!</v>
      </c>
      <c r="DI93">
        <f t="shared" si="56"/>
        <v>59294.71</v>
      </c>
      <c r="DJ93">
        <f>EtalonRes!Y95</f>
        <v>6508.75</v>
      </c>
      <c r="DK93">
        <f>Source!BC122</f>
        <v>9.11</v>
      </c>
      <c r="DL93" t="s">
        <v>6</v>
      </c>
      <c r="DM93">
        <v>0</v>
      </c>
      <c r="DN93" t="s">
        <v>6</v>
      </c>
      <c r="DO93">
        <v>0</v>
      </c>
      <c r="GQ93">
        <v>-1</v>
      </c>
      <c r="GR93">
        <v>-1</v>
      </c>
    </row>
    <row r="94" spans="1:200" x14ac:dyDescent="0.2">
      <c r="A94">
        <f>ROW(Source!A122)</f>
        <v>122</v>
      </c>
      <c r="B94">
        <v>74674256</v>
      </c>
      <c r="C94">
        <v>74715264</v>
      </c>
      <c r="D94">
        <v>49565709</v>
      </c>
      <c r="E94">
        <v>1</v>
      </c>
      <c r="F94">
        <v>1</v>
      </c>
      <c r="G94">
        <v>1</v>
      </c>
      <c r="H94">
        <v>3</v>
      </c>
      <c r="I94" t="s">
        <v>62</v>
      </c>
      <c r="J94" t="s">
        <v>65</v>
      </c>
      <c r="K94" t="s">
        <v>63</v>
      </c>
      <c r="L94">
        <v>1327</v>
      </c>
      <c r="N94">
        <v>1005</v>
      </c>
      <c r="O94" t="s">
        <v>64</v>
      </c>
      <c r="P94" t="s">
        <v>64</v>
      </c>
      <c r="Q94">
        <v>1</v>
      </c>
      <c r="W94">
        <v>1</v>
      </c>
      <c r="X94">
        <v>1232260308</v>
      </c>
      <c r="Y94">
        <f t="shared" si="48"/>
        <v>-0.02</v>
      </c>
      <c r="AA94">
        <v>14024.85</v>
      </c>
      <c r="AB94">
        <v>0</v>
      </c>
      <c r="AC94">
        <v>0</v>
      </c>
      <c r="AD94">
        <v>0</v>
      </c>
      <c r="AE94">
        <v>1539.5</v>
      </c>
      <c r="AF94">
        <v>0</v>
      </c>
      <c r="AG94">
        <v>0</v>
      </c>
      <c r="AH94">
        <v>0</v>
      </c>
      <c r="AI94">
        <v>9.11</v>
      </c>
      <c r="AJ94">
        <v>1</v>
      </c>
      <c r="AK94">
        <v>1</v>
      </c>
      <c r="AL94">
        <v>1</v>
      </c>
      <c r="AM94">
        <v>4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6</v>
      </c>
      <c r="AT94">
        <v>-0.02</v>
      </c>
      <c r="AU94" t="s">
        <v>6</v>
      </c>
      <c r="AV94">
        <v>0</v>
      </c>
      <c r="AW94">
        <v>2</v>
      </c>
      <c r="AX94">
        <v>74715283</v>
      </c>
      <c r="AY94">
        <v>1</v>
      </c>
      <c r="AZ94">
        <v>6144</v>
      </c>
      <c r="BA94">
        <v>96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ROUND(Y94*Source!I122,7)</f>
        <v>-3.36</v>
      </c>
      <c r="CY94">
        <f t="shared" si="49"/>
        <v>14024.85</v>
      </c>
      <c r="CZ94">
        <f t="shared" si="50"/>
        <v>1539.5</v>
      </c>
      <c r="DA94">
        <f t="shared" si="51"/>
        <v>9.11</v>
      </c>
      <c r="DB94">
        <f t="shared" si="52"/>
        <v>-30.79</v>
      </c>
      <c r="DC94">
        <f t="shared" si="53"/>
        <v>0</v>
      </c>
      <c r="DD94" t="s">
        <v>6</v>
      </c>
      <c r="DE94" t="s">
        <v>6</v>
      </c>
      <c r="DF94">
        <f t="shared" si="54"/>
        <v>-47123.5</v>
      </c>
      <c r="DG94">
        <f t="shared" si="55"/>
        <v>0</v>
      </c>
      <c r="DH94">
        <f>Source!I122*SmtRes!Y94</f>
        <v>-3.36</v>
      </c>
      <c r="DI94">
        <f t="shared" si="56"/>
        <v>14024.85</v>
      </c>
      <c r="DJ94">
        <f>EtalonRes!Y96</f>
        <v>1539.5</v>
      </c>
      <c r="DK94">
        <f>Source!BC122</f>
        <v>9.11</v>
      </c>
      <c r="DL94" t="s">
        <v>6</v>
      </c>
      <c r="DM94">
        <v>0</v>
      </c>
      <c r="DN94" t="s">
        <v>6</v>
      </c>
      <c r="DO94">
        <v>0</v>
      </c>
      <c r="GP94">
        <v>0</v>
      </c>
      <c r="GQ94">
        <v>-1</v>
      </c>
      <c r="GR94">
        <v>-1</v>
      </c>
    </row>
    <row r="95" spans="1:200" x14ac:dyDescent="0.2">
      <c r="A95">
        <f>ROW(Source!A122)</f>
        <v>122</v>
      </c>
      <c r="B95">
        <v>74674256</v>
      </c>
      <c r="C95">
        <v>74715264</v>
      </c>
      <c r="D95">
        <v>0</v>
      </c>
      <c r="E95">
        <v>0</v>
      </c>
      <c r="F95">
        <v>1</v>
      </c>
      <c r="G95">
        <v>1</v>
      </c>
      <c r="H95">
        <v>3</v>
      </c>
      <c r="I95" t="s">
        <v>35</v>
      </c>
      <c r="J95" t="s">
        <v>68</v>
      </c>
      <c r="K95" t="s">
        <v>67</v>
      </c>
      <c r="L95">
        <v>1371</v>
      </c>
      <c r="N95">
        <v>1013</v>
      </c>
      <c r="O95" t="s">
        <v>23</v>
      </c>
      <c r="P95" t="s">
        <v>23</v>
      </c>
      <c r="Q95">
        <v>1</v>
      </c>
      <c r="W95">
        <v>0</v>
      </c>
      <c r="X95">
        <v>-797745458</v>
      </c>
      <c r="Y95">
        <f t="shared" si="48"/>
        <v>1</v>
      </c>
      <c r="AA95">
        <v>865.83</v>
      </c>
      <c r="AB95">
        <v>0</v>
      </c>
      <c r="AC95">
        <v>0</v>
      </c>
      <c r="AD95">
        <v>0</v>
      </c>
      <c r="AE95">
        <v>910.5200000000001</v>
      </c>
      <c r="AF95">
        <v>0</v>
      </c>
      <c r="AG95">
        <v>0</v>
      </c>
      <c r="AH95">
        <v>0</v>
      </c>
      <c r="AI95">
        <v>9.11</v>
      </c>
      <c r="AJ95">
        <v>1</v>
      </c>
      <c r="AK95">
        <v>1</v>
      </c>
      <c r="AL95">
        <v>1</v>
      </c>
      <c r="AM95">
        <v>0</v>
      </c>
      <c r="AN95">
        <v>0</v>
      </c>
      <c r="AO95">
        <v>0</v>
      </c>
      <c r="AP95">
        <v>1</v>
      </c>
      <c r="AQ95">
        <v>0</v>
      </c>
      <c r="AR95">
        <v>0</v>
      </c>
      <c r="AS95" t="s">
        <v>6</v>
      </c>
      <c r="AT95">
        <v>1</v>
      </c>
      <c r="AU95" t="s">
        <v>6</v>
      </c>
      <c r="AV95">
        <v>0</v>
      </c>
      <c r="AW95">
        <v>1</v>
      </c>
      <c r="AX95">
        <v>-1</v>
      </c>
      <c r="AY95">
        <v>0</v>
      </c>
      <c r="AZ95">
        <v>0</v>
      </c>
      <c r="BA95" t="s">
        <v>6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ROUND(Y95*Source!I122,7)</f>
        <v>168</v>
      </c>
      <c r="CY95">
        <f t="shared" si="49"/>
        <v>865.83</v>
      </c>
      <c r="CZ95">
        <f t="shared" si="50"/>
        <v>910.5200000000001</v>
      </c>
      <c r="DA95">
        <f t="shared" si="51"/>
        <v>9.11</v>
      </c>
      <c r="DB95">
        <f t="shared" si="52"/>
        <v>910.52</v>
      </c>
      <c r="DC95">
        <f t="shared" si="53"/>
        <v>0</v>
      </c>
      <c r="DD95" t="s">
        <v>6</v>
      </c>
      <c r="DE95" t="s">
        <v>6</v>
      </c>
      <c r="DF95">
        <f t="shared" si="54"/>
        <v>1393533.12</v>
      </c>
      <c r="DG95">
        <f t="shared" si="55"/>
        <v>0</v>
      </c>
      <c r="DH95">
        <f>Source!I122*SmtRes!Y95</f>
        <v>168</v>
      </c>
      <c r="DI95">
        <f t="shared" si="56"/>
        <v>865.83</v>
      </c>
      <c r="DJ95">
        <f t="shared" ref="DJ95" si="57">DF95</f>
        <v>1393533.12</v>
      </c>
      <c r="DK95">
        <f>Source!BC122</f>
        <v>9.11</v>
      </c>
      <c r="DL95" t="s">
        <v>6</v>
      </c>
      <c r="DM95">
        <v>0</v>
      </c>
      <c r="DN95" t="s">
        <v>6</v>
      </c>
      <c r="DO95">
        <v>0</v>
      </c>
      <c r="GP95">
        <v>1</v>
      </c>
      <c r="GQ95">
        <v>-1</v>
      </c>
      <c r="GR95">
        <v>-1</v>
      </c>
    </row>
    <row r="96" spans="1:200" x14ac:dyDescent="0.2">
      <c r="A96">
        <f>ROW(Source!A126)</f>
        <v>126</v>
      </c>
      <c r="B96">
        <v>74674256</v>
      </c>
      <c r="C96">
        <v>74715287</v>
      </c>
      <c r="D96">
        <v>31714704</v>
      </c>
      <c r="E96">
        <v>70</v>
      </c>
      <c r="F96">
        <v>1</v>
      </c>
      <c r="G96">
        <v>1</v>
      </c>
      <c r="H96">
        <v>1</v>
      </c>
      <c r="I96" t="s">
        <v>287</v>
      </c>
      <c r="J96" t="s">
        <v>6</v>
      </c>
      <c r="K96" t="s">
        <v>288</v>
      </c>
      <c r="L96">
        <v>1191</v>
      </c>
      <c r="N96">
        <v>1013</v>
      </c>
      <c r="O96" t="s">
        <v>267</v>
      </c>
      <c r="P96" t="s">
        <v>267</v>
      </c>
      <c r="Q96">
        <v>1</v>
      </c>
      <c r="W96">
        <v>0</v>
      </c>
      <c r="X96">
        <v>-112797078</v>
      </c>
      <c r="Y96">
        <f>(AT96*ROUND(1.05,7))</f>
        <v>1.1235000000000002</v>
      </c>
      <c r="AA96">
        <v>0</v>
      </c>
      <c r="AB96">
        <v>0</v>
      </c>
      <c r="AC96">
        <v>0</v>
      </c>
      <c r="AD96">
        <v>299.51</v>
      </c>
      <c r="AE96">
        <v>0</v>
      </c>
      <c r="AF96">
        <v>0</v>
      </c>
      <c r="AG96">
        <v>0</v>
      </c>
      <c r="AH96">
        <v>8.9700000000000006</v>
      </c>
      <c r="AI96">
        <v>1</v>
      </c>
      <c r="AJ96">
        <v>1</v>
      </c>
      <c r="AK96">
        <v>1</v>
      </c>
      <c r="AL96">
        <v>33.39</v>
      </c>
      <c r="AM96">
        <v>4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6</v>
      </c>
      <c r="AT96">
        <v>1.07</v>
      </c>
      <c r="AU96" t="s">
        <v>26</v>
      </c>
      <c r="AV96">
        <v>1</v>
      </c>
      <c r="AW96">
        <v>2</v>
      </c>
      <c r="AX96">
        <v>74715298</v>
      </c>
      <c r="AY96">
        <v>1</v>
      </c>
      <c r="AZ96">
        <v>0</v>
      </c>
      <c r="BA96">
        <v>97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U96">
        <f>ROUND(AT96*Source!I126*AH96*AL96,2)</f>
        <v>34290.71</v>
      </c>
      <c r="CV96">
        <f>ROUND(Y96*Source!I126,7)</f>
        <v>120.2145</v>
      </c>
      <c r="CW96">
        <v>0</v>
      </c>
      <c r="CX96">
        <f>ROUND(Y96*Source!I126,7)</f>
        <v>120.2145</v>
      </c>
      <c r="CY96">
        <f>AD96</f>
        <v>299.51</v>
      </c>
      <c r="CZ96">
        <f>AH96</f>
        <v>8.9700000000000006</v>
      </c>
      <c r="DA96">
        <f>AL96</f>
        <v>33.39</v>
      </c>
      <c r="DB96">
        <f>ROUND((ROUND(AT96*CZ96,2)*ROUND(1.05,7)),2)</f>
        <v>10.08</v>
      </c>
      <c r="DC96">
        <f>ROUND((ROUND(AT96*AG96,2)*ROUND(1.05,7)),2)</f>
        <v>0</v>
      </c>
      <c r="DD96" t="s">
        <v>6</v>
      </c>
      <c r="DE96" t="s">
        <v>6</v>
      </c>
      <c r="DF96">
        <f>ROUND(ROUND(AE96,2)*CX96,2)</f>
        <v>0</v>
      </c>
      <c r="DG96">
        <f t="shared" si="55"/>
        <v>0</v>
      </c>
      <c r="DH96">
        <f>Source!I126*SmtRes!Y96</f>
        <v>120.21450000000002</v>
      </c>
      <c r="DI96">
        <f>AD96</f>
        <v>299.51</v>
      </c>
      <c r="DJ96">
        <f>EtalonRes!AB97</f>
        <v>8.9700000000000006</v>
      </c>
      <c r="DK96">
        <f>Source!BA126</f>
        <v>33.39</v>
      </c>
      <c r="DL96" t="s">
        <v>6</v>
      </c>
      <c r="DM96">
        <v>0</v>
      </c>
      <c r="DN96" t="s">
        <v>6</v>
      </c>
      <c r="DO96">
        <v>0</v>
      </c>
      <c r="GQ96">
        <v>-1</v>
      </c>
      <c r="GR96">
        <v>-1</v>
      </c>
    </row>
    <row r="97" spans="1:200" x14ac:dyDescent="0.2">
      <c r="A97">
        <f>ROW(Source!A126)</f>
        <v>126</v>
      </c>
      <c r="B97">
        <v>74674256</v>
      </c>
      <c r="C97">
        <v>74715287</v>
      </c>
      <c r="D97">
        <v>31709492</v>
      </c>
      <c r="E97">
        <v>70</v>
      </c>
      <c r="F97">
        <v>1</v>
      </c>
      <c r="G97">
        <v>1</v>
      </c>
      <c r="H97">
        <v>1</v>
      </c>
      <c r="I97" t="s">
        <v>268</v>
      </c>
      <c r="J97" t="s">
        <v>6</v>
      </c>
      <c r="K97" t="s">
        <v>269</v>
      </c>
      <c r="L97">
        <v>1191</v>
      </c>
      <c r="N97">
        <v>1013</v>
      </c>
      <c r="O97" t="s">
        <v>267</v>
      </c>
      <c r="P97" t="s">
        <v>267</v>
      </c>
      <c r="Q97">
        <v>1</v>
      </c>
      <c r="W97">
        <v>0</v>
      </c>
      <c r="X97">
        <v>-1417349443</v>
      </c>
      <c r="Y97">
        <f>(AT97*ROUND(1.05,7))</f>
        <v>1.0500000000000001E-2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33.39</v>
      </c>
      <c r="AL97">
        <v>1</v>
      </c>
      <c r="AM97">
        <v>4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6</v>
      </c>
      <c r="AT97">
        <v>0.01</v>
      </c>
      <c r="AU97" t="s">
        <v>26</v>
      </c>
      <c r="AV97">
        <v>2</v>
      </c>
      <c r="AW97">
        <v>2</v>
      </c>
      <c r="AX97">
        <v>74715299</v>
      </c>
      <c r="AY97">
        <v>1</v>
      </c>
      <c r="AZ97">
        <v>0</v>
      </c>
      <c r="BA97">
        <v>98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ROUND(Y97*Source!I126,7)</f>
        <v>1.1234999999999999</v>
      </c>
      <c r="CY97">
        <f>AD97</f>
        <v>0</v>
      </c>
      <c r="CZ97">
        <f>AH97</f>
        <v>0</v>
      </c>
      <c r="DA97">
        <f>AL97</f>
        <v>1</v>
      </c>
      <c r="DB97">
        <f>ROUND((ROUND(AT97*CZ97,2)*ROUND(1.05,7)),2)</f>
        <v>0</v>
      </c>
      <c r="DC97">
        <f>ROUND((ROUND(AT97*AG97,2)*ROUND(1.05,7)),2)</f>
        <v>0</v>
      </c>
      <c r="DD97" t="s">
        <v>6</v>
      </c>
      <c r="DE97" t="s">
        <v>6</v>
      </c>
      <c r="DF97">
        <f>ROUND(ROUND(AE97,2)*CX97,2)</f>
        <v>0</v>
      </c>
      <c r="DG97">
        <f t="shared" si="55"/>
        <v>0</v>
      </c>
      <c r="DH97">
        <f>Source!I126*SmtRes!Y97</f>
        <v>1.1235000000000002</v>
      </c>
      <c r="DI97">
        <f>AD97</f>
        <v>0</v>
      </c>
      <c r="DJ97">
        <f>EtalonRes!AB98</f>
        <v>0</v>
      </c>
      <c r="DK97">
        <f>Source!BA126</f>
        <v>33.39</v>
      </c>
      <c r="DL97" t="s">
        <v>6</v>
      </c>
      <c r="DM97">
        <v>0</v>
      </c>
      <c r="DN97" t="s">
        <v>6</v>
      </c>
      <c r="DO97">
        <v>0</v>
      </c>
      <c r="GQ97">
        <v>-1</v>
      </c>
      <c r="GR97">
        <v>-1</v>
      </c>
    </row>
    <row r="98" spans="1:200" x14ac:dyDescent="0.2">
      <c r="A98">
        <f>ROW(Source!A126)</f>
        <v>126</v>
      </c>
      <c r="B98">
        <v>74674256</v>
      </c>
      <c r="C98">
        <v>74715287</v>
      </c>
      <c r="D98">
        <v>49673503</v>
      </c>
      <c r="E98">
        <v>1</v>
      </c>
      <c r="F98">
        <v>1</v>
      </c>
      <c r="G98">
        <v>1</v>
      </c>
      <c r="H98">
        <v>2</v>
      </c>
      <c r="I98" t="s">
        <v>277</v>
      </c>
      <c r="J98" t="s">
        <v>278</v>
      </c>
      <c r="K98" t="s">
        <v>279</v>
      </c>
      <c r="L98">
        <v>1367</v>
      </c>
      <c r="N98">
        <v>1011</v>
      </c>
      <c r="O98" t="s">
        <v>273</v>
      </c>
      <c r="P98" t="s">
        <v>273</v>
      </c>
      <c r="Q98">
        <v>1</v>
      </c>
      <c r="W98">
        <v>0</v>
      </c>
      <c r="X98">
        <v>509054691</v>
      </c>
      <c r="Y98">
        <f>(AT98*ROUND(1.05,7))</f>
        <v>1.0500000000000001E-2</v>
      </c>
      <c r="AA98">
        <v>0</v>
      </c>
      <c r="AB98">
        <v>871.31</v>
      </c>
      <c r="AC98">
        <v>387.32</v>
      </c>
      <c r="AD98">
        <v>0</v>
      </c>
      <c r="AE98">
        <v>0</v>
      </c>
      <c r="AF98">
        <v>65.709999999999994</v>
      </c>
      <c r="AG98">
        <v>11.6</v>
      </c>
      <c r="AH98">
        <v>0</v>
      </c>
      <c r="AI98">
        <v>1</v>
      </c>
      <c r="AJ98">
        <v>13.26</v>
      </c>
      <c r="AK98">
        <v>33.39</v>
      </c>
      <c r="AL98">
        <v>1</v>
      </c>
      <c r="AM98">
        <v>4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6</v>
      </c>
      <c r="AT98">
        <v>0.01</v>
      </c>
      <c r="AU98" t="s">
        <v>83</v>
      </c>
      <c r="AV98">
        <v>0</v>
      </c>
      <c r="AW98">
        <v>2</v>
      </c>
      <c r="AX98">
        <v>74715300</v>
      </c>
      <c r="AY98">
        <v>1</v>
      </c>
      <c r="AZ98">
        <v>0</v>
      </c>
      <c r="BA98">
        <v>99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f>ROUND(Y98*Source!I126*DO98,7)</f>
        <v>0</v>
      </c>
      <c r="CX98">
        <f>ROUND(Y98*Source!I126,7)</f>
        <v>1.1234999999999999</v>
      </c>
      <c r="CY98">
        <f>AB98</f>
        <v>871.31</v>
      </c>
      <c r="CZ98">
        <f>AF98</f>
        <v>65.709999999999994</v>
      </c>
      <c r="DA98">
        <f>AJ98</f>
        <v>13.26</v>
      </c>
      <c r="DB98">
        <f>ROUND((ROUND(AT98*CZ98,2)*ROUND(1.05,7)),2)</f>
        <v>0.69</v>
      </c>
      <c r="DC98">
        <f>ROUND((ROUND(AT98*AG98,2)*ROUND(1.05,7)),2)</f>
        <v>0.13</v>
      </c>
      <c r="DD98" t="s">
        <v>6</v>
      </c>
      <c r="DE98" t="s">
        <v>6</v>
      </c>
      <c r="DF98">
        <f>ROUND(ROUND(AE98,2)*CX98,2)</f>
        <v>0</v>
      </c>
      <c r="DG98">
        <f>ROUND(ROUND(AF98*AJ98,2)*CX98,2)</f>
        <v>978.92</v>
      </c>
      <c r="DH98">
        <f>Source!I126*SmtRes!Y98</f>
        <v>1.1235000000000002</v>
      </c>
      <c r="DI98">
        <f>AB98</f>
        <v>871.31</v>
      </c>
      <c r="DJ98">
        <f>EtalonRes!Z99</f>
        <v>65.709999999999994</v>
      </c>
      <c r="DK98">
        <f>Source!BB126</f>
        <v>13.26</v>
      </c>
      <c r="DL98" t="s">
        <v>6</v>
      </c>
      <c r="DM98">
        <v>0</v>
      </c>
      <c r="DN98" t="s">
        <v>6</v>
      </c>
      <c r="DO98">
        <v>0</v>
      </c>
      <c r="GQ98">
        <v>-1</v>
      </c>
      <c r="GR98">
        <v>-1</v>
      </c>
    </row>
    <row r="99" spans="1:200" x14ac:dyDescent="0.2">
      <c r="A99">
        <f>ROW(Source!A126)</f>
        <v>126</v>
      </c>
      <c r="B99">
        <v>74674256</v>
      </c>
      <c r="C99">
        <v>74715287</v>
      </c>
      <c r="D99">
        <v>49673715</v>
      </c>
      <c r="E99">
        <v>1</v>
      </c>
      <c r="F99">
        <v>1</v>
      </c>
      <c r="G99">
        <v>1</v>
      </c>
      <c r="H99">
        <v>2</v>
      </c>
      <c r="I99" t="s">
        <v>289</v>
      </c>
      <c r="J99" t="s">
        <v>290</v>
      </c>
      <c r="K99" t="s">
        <v>291</v>
      </c>
      <c r="L99">
        <v>1367</v>
      </c>
      <c r="N99">
        <v>1011</v>
      </c>
      <c r="O99" t="s">
        <v>273</v>
      </c>
      <c r="P99" t="s">
        <v>273</v>
      </c>
      <c r="Q99">
        <v>1</v>
      </c>
      <c r="W99">
        <v>0</v>
      </c>
      <c r="X99">
        <v>829370094</v>
      </c>
      <c r="Y99">
        <f>(AT99*ROUND(1.05,7))</f>
        <v>0.10500000000000001</v>
      </c>
      <c r="AA99">
        <v>0</v>
      </c>
      <c r="AB99">
        <v>107.41</v>
      </c>
      <c r="AC99">
        <v>0</v>
      </c>
      <c r="AD99">
        <v>0</v>
      </c>
      <c r="AE99">
        <v>0</v>
      </c>
      <c r="AF99">
        <v>8.1</v>
      </c>
      <c r="AG99">
        <v>0</v>
      </c>
      <c r="AH99">
        <v>0</v>
      </c>
      <c r="AI99">
        <v>1</v>
      </c>
      <c r="AJ99">
        <v>13.26</v>
      </c>
      <c r="AK99">
        <v>33.39</v>
      </c>
      <c r="AL99">
        <v>1</v>
      </c>
      <c r="AM99">
        <v>4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6</v>
      </c>
      <c r="AT99">
        <v>0.1</v>
      </c>
      <c r="AU99" t="s">
        <v>83</v>
      </c>
      <c r="AV99">
        <v>0</v>
      </c>
      <c r="AW99">
        <v>2</v>
      </c>
      <c r="AX99">
        <v>74715301</v>
      </c>
      <c r="AY99">
        <v>1</v>
      </c>
      <c r="AZ99">
        <v>0</v>
      </c>
      <c r="BA99">
        <v>100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f>ROUND(Y99*Source!I126*DO99,7)</f>
        <v>0</v>
      </c>
      <c r="CX99">
        <f>ROUND(Y99*Source!I126,7)</f>
        <v>11.234999999999999</v>
      </c>
      <c r="CY99">
        <f>AB99</f>
        <v>107.41</v>
      </c>
      <c r="CZ99">
        <f>AF99</f>
        <v>8.1</v>
      </c>
      <c r="DA99">
        <f>AJ99</f>
        <v>13.26</v>
      </c>
      <c r="DB99">
        <f>ROUND((ROUND(AT99*CZ99,2)*ROUND(1.05,7)),2)</f>
        <v>0.85</v>
      </c>
      <c r="DC99">
        <f>ROUND((ROUND(AT99*AG99,2)*ROUND(1.05,7)),2)</f>
        <v>0</v>
      </c>
      <c r="DD99" t="s">
        <v>6</v>
      </c>
      <c r="DE99" t="s">
        <v>6</v>
      </c>
      <c r="DF99">
        <f>ROUND(ROUND(AE99,2)*CX99,2)</f>
        <v>0</v>
      </c>
      <c r="DG99">
        <f>ROUND(ROUND(AF99*AJ99,2)*CX99,2)</f>
        <v>1206.75</v>
      </c>
      <c r="DH99">
        <f>Source!I126*SmtRes!Y99</f>
        <v>11.235000000000001</v>
      </c>
      <c r="DI99">
        <f>AB99</f>
        <v>107.41</v>
      </c>
      <c r="DJ99">
        <f>EtalonRes!Z100</f>
        <v>8.1</v>
      </c>
      <c r="DK99">
        <f>Source!BB126</f>
        <v>13.26</v>
      </c>
      <c r="DL99" t="s">
        <v>6</v>
      </c>
      <c r="DM99">
        <v>0</v>
      </c>
      <c r="DN99" t="s">
        <v>6</v>
      </c>
      <c r="DO99">
        <v>0</v>
      </c>
      <c r="GQ99">
        <v>-1</v>
      </c>
      <c r="GR99">
        <v>-1</v>
      </c>
    </row>
    <row r="100" spans="1:200" x14ac:dyDescent="0.2">
      <c r="A100">
        <f>ROW(Source!A126)</f>
        <v>126</v>
      </c>
      <c r="B100">
        <v>74674256</v>
      </c>
      <c r="C100">
        <v>74715287</v>
      </c>
      <c r="D100">
        <v>49523218</v>
      </c>
      <c r="E100">
        <v>1</v>
      </c>
      <c r="F100">
        <v>1</v>
      </c>
      <c r="G100">
        <v>1</v>
      </c>
      <c r="H100">
        <v>3</v>
      </c>
      <c r="I100" t="s">
        <v>54</v>
      </c>
      <c r="J100" t="s">
        <v>57</v>
      </c>
      <c r="K100" t="s">
        <v>55</v>
      </c>
      <c r="L100">
        <v>1374</v>
      </c>
      <c r="N100">
        <v>1013</v>
      </c>
      <c r="O100" t="s">
        <v>56</v>
      </c>
      <c r="P100" t="s">
        <v>56</v>
      </c>
      <c r="Q100">
        <v>1</v>
      </c>
      <c r="W100">
        <v>0</v>
      </c>
      <c r="X100">
        <v>-1743999360</v>
      </c>
      <c r="Y100">
        <f t="shared" ref="Y100:Y105" si="58">AT100</f>
        <v>0.1</v>
      </c>
      <c r="AA100">
        <v>9.11</v>
      </c>
      <c r="AB100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9.11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1</v>
      </c>
      <c r="AQ100">
        <v>0</v>
      </c>
      <c r="AR100">
        <v>0</v>
      </c>
      <c r="AS100" t="s">
        <v>6</v>
      </c>
      <c r="AT100">
        <v>0.1</v>
      </c>
      <c r="AU100" t="s">
        <v>6</v>
      </c>
      <c r="AV100">
        <v>0</v>
      </c>
      <c r="AW100">
        <v>2</v>
      </c>
      <c r="AX100">
        <v>74715302</v>
      </c>
      <c r="AY100">
        <v>1</v>
      </c>
      <c r="AZ100">
        <v>0</v>
      </c>
      <c r="BA100">
        <v>101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ROUND(Y100*Source!I126,7)</f>
        <v>10.7</v>
      </c>
      <c r="CY100">
        <f t="shared" ref="CY100:CY105" si="59">AA100</f>
        <v>9.11</v>
      </c>
      <c r="CZ100">
        <f t="shared" ref="CZ100:CZ105" si="60">AE100</f>
        <v>1</v>
      </c>
      <c r="DA100">
        <f t="shared" ref="DA100:DA105" si="61">AI100</f>
        <v>9.11</v>
      </c>
      <c r="DB100">
        <f t="shared" ref="DB100:DB105" si="62">ROUND(ROUND(AT100*CZ100,2),2)</f>
        <v>0.1</v>
      </c>
      <c r="DC100">
        <f t="shared" ref="DC100:DC105" si="63">ROUND(ROUND(AT100*AG100,2),2)</f>
        <v>0</v>
      </c>
      <c r="DD100" t="s">
        <v>6</v>
      </c>
      <c r="DE100" t="s">
        <v>6</v>
      </c>
      <c r="DF100">
        <f t="shared" ref="DF100:DF105" si="64">ROUND(ROUND(AE100*AI100,2)*CX100,2)</f>
        <v>97.48</v>
      </c>
      <c r="DG100">
        <f t="shared" ref="DG100:DG107" si="65">ROUND(ROUND(AF100,2)*CX100,2)</f>
        <v>0</v>
      </c>
      <c r="DH100">
        <f>Source!I126*SmtRes!Y100</f>
        <v>10.700000000000001</v>
      </c>
      <c r="DI100">
        <f t="shared" ref="DI100:DI105" si="66">AA100</f>
        <v>9.11</v>
      </c>
      <c r="DJ100">
        <f>EtalonRes!Y101</f>
        <v>1</v>
      </c>
      <c r="DK100">
        <f>Source!BC126</f>
        <v>9.11</v>
      </c>
      <c r="DL100" t="s">
        <v>6</v>
      </c>
      <c r="DM100">
        <v>0</v>
      </c>
      <c r="DN100" t="s">
        <v>6</v>
      </c>
      <c r="DO100">
        <v>0</v>
      </c>
      <c r="GP100">
        <v>1</v>
      </c>
      <c r="GQ100">
        <v>-1</v>
      </c>
      <c r="GR100">
        <v>-1</v>
      </c>
    </row>
    <row r="101" spans="1:200" x14ac:dyDescent="0.2">
      <c r="A101">
        <f>ROW(Source!A126)</f>
        <v>126</v>
      </c>
      <c r="B101">
        <v>74674256</v>
      </c>
      <c r="C101">
        <v>74715287</v>
      </c>
      <c r="D101">
        <v>49524301</v>
      </c>
      <c r="E101">
        <v>1</v>
      </c>
      <c r="F101">
        <v>1</v>
      </c>
      <c r="G101">
        <v>1</v>
      </c>
      <c r="H101">
        <v>3</v>
      </c>
      <c r="I101" t="s">
        <v>292</v>
      </c>
      <c r="J101" t="s">
        <v>293</v>
      </c>
      <c r="K101" t="s">
        <v>294</v>
      </c>
      <c r="L101">
        <v>1348</v>
      </c>
      <c r="N101">
        <v>1009</v>
      </c>
      <c r="O101" t="s">
        <v>295</v>
      </c>
      <c r="P101" t="s">
        <v>295</v>
      </c>
      <c r="Q101">
        <v>1000</v>
      </c>
      <c r="W101">
        <v>0</v>
      </c>
      <c r="X101">
        <v>1824693337</v>
      </c>
      <c r="Y101" s="174" t="e">
        <f>#REF!</f>
        <v>#REF!</v>
      </c>
      <c r="AA101">
        <v>94397.82</v>
      </c>
      <c r="AB101">
        <v>0</v>
      </c>
      <c r="AC101">
        <v>0</v>
      </c>
      <c r="AD101">
        <v>0</v>
      </c>
      <c r="AE101">
        <v>10362</v>
      </c>
      <c r="AF101">
        <v>0</v>
      </c>
      <c r="AG101">
        <v>0</v>
      </c>
      <c r="AH101">
        <v>0</v>
      </c>
      <c r="AI101">
        <v>9.11</v>
      </c>
      <c r="AJ101">
        <v>1</v>
      </c>
      <c r="AK101">
        <v>1</v>
      </c>
      <c r="AL101">
        <v>1</v>
      </c>
      <c r="AM101">
        <v>4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6</v>
      </c>
      <c r="AT101">
        <v>1.0000000000000001E-5</v>
      </c>
      <c r="AU101" t="s">
        <v>6</v>
      </c>
      <c r="AV101">
        <v>0</v>
      </c>
      <c r="AW101">
        <v>2</v>
      </c>
      <c r="AX101">
        <v>74715303</v>
      </c>
      <c r="AY101">
        <v>1</v>
      </c>
      <c r="AZ101">
        <v>0</v>
      </c>
      <c r="BA101">
        <v>102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 t="e">
        <f>ROUND(Y101*Source!I126,7)</f>
        <v>#REF!</v>
      </c>
      <c r="CY101">
        <f t="shared" si="59"/>
        <v>94397.82</v>
      </c>
      <c r="CZ101">
        <f t="shared" si="60"/>
        <v>10362</v>
      </c>
      <c r="DA101">
        <f t="shared" si="61"/>
        <v>9.11</v>
      </c>
      <c r="DB101">
        <f t="shared" si="62"/>
        <v>0.1</v>
      </c>
      <c r="DC101">
        <f t="shared" si="63"/>
        <v>0</v>
      </c>
      <c r="DD101" t="s">
        <v>6</v>
      </c>
      <c r="DE101" t="s">
        <v>6</v>
      </c>
      <c r="DF101" t="e">
        <f t="shared" si="64"/>
        <v>#REF!</v>
      </c>
      <c r="DG101" t="e">
        <f t="shared" si="65"/>
        <v>#REF!</v>
      </c>
      <c r="DH101" t="e">
        <f>Source!I126*SmtRes!Y101</f>
        <v>#REF!</v>
      </c>
      <c r="DI101">
        <f t="shared" si="66"/>
        <v>94397.82</v>
      </c>
      <c r="DJ101">
        <f>EtalonRes!Y102</f>
        <v>10362</v>
      </c>
      <c r="DK101">
        <f>Source!BC126</f>
        <v>9.11</v>
      </c>
      <c r="DL101" t="s">
        <v>6</v>
      </c>
      <c r="DM101">
        <v>0</v>
      </c>
      <c r="DN101" t="s">
        <v>6</v>
      </c>
      <c r="DO101">
        <v>0</v>
      </c>
      <c r="GQ101">
        <v>-1</v>
      </c>
      <c r="GR101">
        <v>-1</v>
      </c>
    </row>
    <row r="102" spans="1:200" x14ac:dyDescent="0.2">
      <c r="A102">
        <f>ROW(Source!A126)</f>
        <v>126</v>
      </c>
      <c r="B102">
        <v>74674256</v>
      </c>
      <c r="C102">
        <v>74715287</v>
      </c>
      <c r="D102">
        <v>49525498</v>
      </c>
      <c r="E102">
        <v>1</v>
      </c>
      <c r="F102">
        <v>1</v>
      </c>
      <c r="G102">
        <v>1</v>
      </c>
      <c r="H102">
        <v>3</v>
      </c>
      <c r="I102" t="s">
        <v>296</v>
      </c>
      <c r="J102" t="s">
        <v>297</v>
      </c>
      <c r="K102" t="s">
        <v>298</v>
      </c>
      <c r="L102">
        <v>1348</v>
      </c>
      <c r="N102">
        <v>1009</v>
      </c>
      <c r="O102" t="s">
        <v>295</v>
      </c>
      <c r="P102" t="s">
        <v>295</v>
      </c>
      <c r="Q102">
        <v>1000</v>
      </c>
      <c r="W102">
        <v>0</v>
      </c>
      <c r="X102">
        <v>226918189</v>
      </c>
      <c r="Y102" s="174" t="e">
        <f>#REF!</f>
        <v>#REF!</v>
      </c>
      <c r="AA102">
        <v>113237.3</v>
      </c>
      <c r="AB102">
        <v>0</v>
      </c>
      <c r="AC102">
        <v>0</v>
      </c>
      <c r="AD102">
        <v>0</v>
      </c>
      <c r="AE102">
        <v>12430</v>
      </c>
      <c r="AF102">
        <v>0</v>
      </c>
      <c r="AG102">
        <v>0</v>
      </c>
      <c r="AH102">
        <v>0</v>
      </c>
      <c r="AI102">
        <v>9.11</v>
      </c>
      <c r="AJ102">
        <v>1</v>
      </c>
      <c r="AK102">
        <v>1</v>
      </c>
      <c r="AL102">
        <v>1</v>
      </c>
      <c r="AM102">
        <v>4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6</v>
      </c>
      <c r="AT102">
        <v>8.0000000000000007E-5</v>
      </c>
      <c r="AU102" t="s">
        <v>6</v>
      </c>
      <c r="AV102">
        <v>0</v>
      </c>
      <c r="AW102">
        <v>2</v>
      </c>
      <c r="AX102">
        <v>74715304</v>
      </c>
      <c r="AY102">
        <v>1</v>
      </c>
      <c r="AZ102">
        <v>0</v>
      </c>
      <c r="BA102">
        <v>103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 t="e">
        <f>ROUND(Y102*Source!I126,7)</f>
        <v>#REF!</v>
      </c>
      <c r="CY102">
        <f t="shared" si="59"/>
        <v>113237.3</v>
      </c>
      <c r="CZ102">
        <f t="shared" si="60"/>
        <v>12430</v>
      </c>
      <c r="DA102">
        <f t="shared" si="61"/>
        <v>9.11</v>
      </c>
      <c r="DB102">
        <f t="shared" si="62"/>
        <v>0.99</v>
      </c>
      <c r="DC102">
        <f t="shared" si="63"/>
        <v>0</v>
      </c>
      <c r="DD102" t="s">
        <v>6</v>
      </c>
      <c r="DE102" t="s">
        <v>6</v>
      </c>
      <c r="DF102" t="e">
        <f t="shared" si="64"/>
        <v>#REF!</v>
      </c>
      <c r="DG102" t="e">
        <f t="shared" si="65"/>
        <v>#REF!</v>
      </c>
      <c r="DH102" t="e">
        <f>Source!I126*SmtRes!Y102</f>
        <v>#REF!</v>
      </c>
      <c r="DI102">
        <f t="shared" si="66"/>
        <v>113237.3</v>
      </c>
      <c r="DJ102">
        <f>EtalonRes!Y103</f>
        <v>12430</v>
      </c>
      <c r="DK102">
        <f>Source!BC126</f>
        <v>9.11</v>
      </c>
      <c r="DL102" t="s">
        <v>6</v>
      </c>
      <c r="DM102">
        <v>0</v>
      </c>
      <c r="DN102" t="s">
        <v>6</v>
      </c>
      <c r="DO102">
        <v>0</v>
      </c>
      <c r="GQ102">
        <v>-1</v>
      </c>
      <c r="GR102">
        <v>-1</v>
      </c>
    </row>
    <row r="103" spans="1:200" x14ac:dyDescent="0.2">
      <c r="A103">
        <f>ROW(Source!A126)</f>
        <v>126</v>
      </c>
      <c r="B103">
        <v>74674256</v>
      </c>
      <c r="C103">
        <v>74715287</v>
      </c>
      <c r="D103">
        <v>49543539</v>
      </c>
      <c r="E103">
        <v>1</v>
      </c>
      <c r="F103">
        <v>1</v>
      </c>
      <c r="G103">
        <v>1</v>
      </c>
      <c r="H103">
        <v>3</v>
      </c>
      <c r="I103" t="s">
        <v>299</v>
      </c>
      <c r="J103" t="s">
        <v>300</v>
      </c>
      <c r="K103" t="s">
        <v>301</v>
      </c>
      <c r="L103">
        <v>1348</v>
      </c>
      <c r="N103">
        <v>1009</v>
      </c>
      <c r="O103" t="s">
        <v>295</v>
      </c>
      <c r="P103" t="s">
        <v>295</v>
      </c>
      <c r="Q103">
        <v>1000</v>
      </c>
      <c r="W103">
        <v>0</v>
      </c>
      <c r="X103">
        <v>-2055168211</v>
      </c>
      <c r="Y103" s="174" t="e">
        <f>#REF!</f>
        <v>#REF!</v>
      </c>
      <c r="AA103">
        <v>59294.71</v>
      </c>
      <c r="AB103">
        <v>0</v>
      </c>
      <c r="AC103">
        <v>0</v>
      </c>
      <c r="AD103">
        <v>0</v>
      </c>
      <c r="AE103">
        <v>6508.75</v>
      </c>
      <c r="AF103">
        <v>0</v>
      </c>
      <c r="AG103">
        <v>0</v>
      </c>
      <c r="AH103">
        <v>0</v>
      </c>
      <c r="AI103">
        <v>9.11</v>
      </c>
      <c r="AJ103">
        <v>1</v>
      </c>
      <c r="AK103">
        <v>1</v>
      </c>
      <c r="AL103">
        <v>1</v>
      </c>
      <c r="AM103">
        <v>4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6</v>
      </c>
      <c r="AT103">
        <v>4.2999999999999999E-4</v>
      </c>
      <c r="AU103" t="s">
        <v>6</v>
      </c>
      <c r="AV103">
        <v>0</v>
      </c>
      <c r="AW103">
        <v>2</v>
      </c>
      <c r="AX103">
        <v>74715305</v>
      </c>
      <c r="AY103">
        <v>1</v>
      </c>
      <c r="AZ103">
        <v>0</v>
      </c>
      <c r="BA103">
        <v>104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v>0</v>
      </c>
      <c r="CX103" t="e">
        <f>ROUND(Y103*Source!I126,7)</f>
        <v>#REF!</v>
      </c>
      <c r="CY103">
        <f t="shared" si="59"/>
        <v>59294.71</v>
      </c>
      <c r="CZ103">
        <f t="shared" si="60"/>
        <v>6508.75</v>
      </c>
      <c r="DA103">
        <f t="shared" si="61"/>
        <v>9.11</v>
      </c>
      <c r="DB103">
        <f t="shared" si="62"/>
        <v>2.8</v>
      </c>
      <c r="DC103">
        <f t="shared" si="63"/>
        <v>0</v>
      </c>
      <c r="DD103" t="s">
        <v>6</v>
      </c>
      <c r="DE103" t="s">
        <v>6</v>
      </c>
      <c r="DF103" t="e">
        <f t="shared" si="64"/>
        <v>#REF!</v>
      </c>
      <c r="DG103" t="e">
        <f t="shared" si="65"/>
        <v>#REF!</v>
      </c>
      <c r="DH103" t="e">
        <f>Source!I126*SmtRes!Y103</f>
        <v>#REF!</v>
      </c>
      <c r="DI103">
        <f t="shared" si="66"/>
        <v>59294.71</v>
      </c>
      <c r="DJ103">
        <f>EtalonRes!Y104</f>
        <v>6508.75</v>
      </c>
      <c r="DK103">
        <f>Source!BC126</f>
        <v>9.11</v>
      </c>
      <c r="DL103" t="s">
        <v>6</v>
      </c>
      <c r="DM103">
        <v>0</v>
      </c>
      <c r="DN103" t="s">
        <v>6</v>
      </c>
      <c r="DO103">
        <v>0</v>
      </c>
      <c r="GQ103">
        <v>-1</v>
      </c>
      <c r="GR103">
        <v>-1</v>
      </c>
    </row>
    <row r="104" spans="1:200" x14ac:dyDescent="0.2">
      <c r="A104">
        <f>ROW(Source!A126)</f>
        <v>126</v>
      </c>
      <c r="B104">
        <v>74674256</v>
      </c>
      <c r="C104">
        <v>74715287</v>
      </c>
      <c r="D104">
        <v>49565709</v>
      </c>
      <c r="E104">
        <v>1</v>
      </c>
      <c r="F104">
        <v>1</v>
      </c>
      <c r="G104">
        <v>1</v>
      </c>
      <c r="H104">
        <v>3</v>
      </c>
      <c r="I104" t="s">
        <v>62</v>
      </c>
      <c r="J104" t="s">
        <v>65</v>
      </c>
      <c r="K104" t="s">
        <v>63</v>
      </c>
      <c r="L104">
        <v>1327</v>
      </c>
      <c r="N104">
        <v>1005</v>
      </c>
      <c r="O104" t="s">
        <v>64</v>
      </c>
      <c r="P104" t="s">
        <v>64</v>
      </c>
      <c r="Q104">
        <v>1</v>
      </c>
      <c r="W104">
        <v>1</v>
      </c>
      <c r="X104">
        <v>1232260308</v>
      </c>
      <c r="Y104">
        <f t="shared" si="58"/>
        <v>-0.02</v>
      </c>
      <c r="AA104">
        <v>14024.85</v>
      </c>
      <c r="AB104">
        <v>0</v>
      </c>
      <c r="AC104">
        <v>0</v>
      </c>
      <c r="AD104">
        <v>0</v>
      </c>
      <c r="AE104">
        <v>1539.5</v>
      </c>
      <c r="AF104">
        <v>0</v>
      </c>
      <c r="AG104">
        <v>0</v>
      </c>
      <c r="AH104">
        <v>0</v>
      </c>
      <c r="AI104">
        <v>9.11</v>
      </c>
      <c r="AJ104">
        <v>1</v>
      </c>
      <c r="AK104">
        <v>1</v>
      </c>
      <c r="AL104">
        <v>1</v>
      </c>
      <c r="AM104">
        <v>4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6</v>
      </c>
      <c r="AT104">
        <v>-0.02</v>
      </c>
      <c r="AU104" t="s">
        <v>6</v>
      </c>
      <c r="AV104">
        <v>0</v>
      </c>
      <c r="AW104">
        <v>2</v>
      </c>
      <c r="AX104">
        <v>74715306</v>
      </c>
      <c r="AY104">
        <v>1</v>
      </c>
      <c r="AZ104">
        <v>6144</v>
      </c>
      <c r="BA104">
        <v>105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ROUND(Y104*Source!I126,7)</f>
        <v>-2.14</v>
      </c>
      <c r="CY104">
        <f t="shared" si="59"/>
        <v>14024.85</v>
      </c>
      <c r="CZ104">
        <f t="shared" si="60"/>
        <v>1539.5</v>
      </c>
      <c r="DA104">
        <f t="shared" si="61"/>
        <v>9.11</v>
      </c>
      <c r="DB104">
        <f t="shared" si="62"/>
        <v>-30.79</v>
      </c>
      <c r="DC104">
        <f t="shared" si="63"/>
        <v>0</v>
      </c>
      <c r="DD104" t="s">
        <v>6</v>
      </c>
      <c r="DE104" t="s">
        <v>6</v>
      </c>
      <c r="DF104">
        <f t="shared" si="64"/>
        <v>-30013.18</v>
      </c>
      <c r="DG104">
        <f t="shared" si="65"/>
        <v>0</v>
      </c>
      <c r="DH104">
        <f>Source!I126*SmtRes!Y104</f>
        <v>-2.14</v>
      </c>
      <c r="DI104">
        <f t="shared" si="66"/>
        <v>14024.85</v>
      </c>
      <c r="DJ104">
        <f>EtalonRes!Y105</f>
        <v>1539.5</v>
      </c>
      <c r="DK104">
        <f>Source!BC126</f>
        <v>9.11</v>
      </c>
      <c r="DL104" t="s">
        <v>6</v>
      </c>
      <c r="DM104">
        <v>0</v>
      </c>
      <c r="DN104" t="s">
        <v>6</v>
      </c>
      <c r="DO104">
        <v>0</v>
      </c>
      <c r="GP104">
        <v>0</v>
      </c>
      <c r="GQ104">
        <v>-1</v>
      </c>
      <c r="GR104">
        <v>-1</v>
      </c>
    </row>
    <row r="105" spans="1:200" x14ac:dyDescent="0.2">
      <c r="A105">
        <f>ROW(Source!A126)</f>
        <v>126</v>
      </c>
      <c r="B105">
        <v>74674256</v>
      </c>
      <c r="C105">
        <v>74715287</v>
      </c>
      <c r="D105">
        <v>0</v>
      </c>
      <c r="E105">
        <v>0</v>
      </c>
      <c r="F105">
        <v>1</v>
      </c>
      <c r="G105">
        <v>1</v>
      </c>
      <c r="H105">
        <v>3</v>
      </c>
      <c r="I105" t="s">
        <v>35</v>
      </c>
      <c r="J105" t="s">
        <v>75</v>
      </c>
      <c r="K105" t="s">
        <v>74</v>
      </c>
      <c r="L105">
        <v>1371</v>
      </c>
      <c r="N105">
        <v>1013</v>
      </c>
      <c r="O105" t="s">
        <v>23</v>
      </c>
      <c r="P105" t="s">
        <v>23</v>
      </c>
      <c r="Q105">
        <v>1</v>
      </c>
      <c r="W105">
        <v>0</v>
      </c>
      <c r="X105">
        <v>-398898418</v>
      </c>
      <c r="Y105">
        <f t="shared" si="58"/>
        <v>1</v>
      </c>
      <c r="AA105">
        <v>1037.5</v>
      </c>
      <c r="AB105">
        <v>0</v>
      </c>
      <c r="AC105">
        <v>0</v>
      </c>
      <c r="AD105">
        <v>0</v>
      </c>
      <c r="AE105">
        <v>1091.0500000000002</v>
      </c>
      <c r="AF105">
        <v>0</v>
      </c>
      <c r="AG105">
        <v>0</v>
      </c>
      <c r="AH105">
        <v>0</v>
      </c>
      <c r="AI105">
        <v>9.11</v>
      </c>
      <c r="AJ105">
        <v>1</v>
      </c>
      <c r="AK105">
        <v>1</v>
      </c>
      <c r="AL105">
        <v>1</v>
      </c>
      <c r="AM105">
        <v>0</v>
      </c>
      <c r="AN105">
        <v>0</v>
      </c>
      <c r="AO105">
        <v>0</v>
      </c>
      <c r="AP105">
        <v>1</v>
      </c>
      <c r="AQ105">
        <v>0</v>
      </c>
      <c r="AR105">
        <v>0</v>
      </c>
      <c r="AS105" t="s">
        <v>6</v>
      </c>
      <c r="AT105">
        <v>1</v>
      </c>
      <c r="AU105" t="s">
        <v>6</v>
      </c>
      <c r="AV105">
        <v>0</v>
      </c>
      <c r="AW105">
        <v>1</v>
      </c>
      <c r="AX105">
        <v>-1</v>
      </c>
      <c r="AY105">
        <v>0</v>
      </c>
      <c r="AZ105">
        <v>0</v>
      </c>
      <c r="BA105" t="s">
        <v>6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ROUND(Y105*Source!I126,7)</f>
        <v>107</v>
      </c>
      <c r="CY105">
        <f t="shared" si="59"/>
        <v>1037.5</v>
      </c>
      <c r="CZ105">
        <f t="shared" si="60"/>
        <v>1091.0500000000002</v>
      </c>
      <c r="DA105">
        <f t="shared" si="61"/>
        <v>9.11</v>
      </c>
      <c r="DB105">
        <f t="shared" si="62"/>
        <v>1091.05</v>
      </c>
      <c r="DC105">
        <f t="shared" si="63"/>
        <v>0</v>
      </c>
      <c r="DD105" t="s">
        <v>6</v>
      </c>
      <c r="DE105" t="s">
        <v>6</v>
      </c>
      <c r="DF105">
        <f t="shared" si="64"/>
        <v>1063523.29</v>
      </c>
      <c r="DG105">
        <f t="shared" si="65"/>
        <v>0</v>
      </c>
      <c r="DH105">
        <f>Source!I126*SmtRes!Y105</f>
        <v>107</v>
      </c>
      <c r="DI105">
        <f t="shared" si="66"/>
        <v>1037.5</v>
      </c>
      <c r="DJ105">
        <f t="shared" ref="DJ105" si="67">DF105</f>
        <v>1063523.29</v>
      </c>
      <c r="DK105">
        <f>Source!BC126</f>
        <v>9.11</v>
      </c>
      <c r="DL105" t="s">
        <v>6</v>
      </c>
      <c r="DM105">
        <v>0</v>
      </c>
      <c r="DN105" t="s">
        <v>6</v>
      </c>
      <c r="DO105">
        <v>0</v>
      </c>
      <c r="GP105">
        <v>1</v>
      </c>
      <c r="GQ105">
        <v>-1</v>
      </c>
      <c r="GR105">
        <v>-1</v>
      </c>
    </row>
    <row r="106" spans="1:200" x14ac:dyDescent="0.2">
      <c r="A106">
        <f>ROW(Source!A130)</f>
        <v>130</v>
      </c>
      <c r="B106">
        <v>74674256</v>
      </c>
      <c r="C106">
        <v>74715345</v>
      </c>
      <c r="D106">
        <v>31715109</v>
      </c>
      <c r="E106">
        <v>70</v>
      </c>
      <c r="F106">
        <v>1</v>
      </c>
      <c r="G106">
        <v>1</v>
      </c>
      <c r="H106">
        <v>1</v>
      </c>
      <c r="I106" t="s">
        <v>302</v>
      </c>
      <c r="J106" t="s">
        <v>6</v>
      </c>
      <c r="K106" t="s">
        <v>303</v>
      </c>
      <c r="L106">
        <v>1191</v>
      </c>
      <c r="N106">
        <v>1013</v>
      </c>
      <c r="O106" t="s">
        <v>267</v>
      </c>
      <c r="P106" t="s">
        <v>267</v>
      </c>
      <c r="Q106">
        <v>1</v>
      </c>
      <c r="W106">
        <v>0</v>
      </c>
      <c r="X106">
        <v>784619160</v>
      </c>
      <c r="Y106">
        <f t="shared" ref="Y106:Y111" si="68">(AT106*ROUND(1.05,7))</f>
        <v>161.70000000000002</v>
      </c>
      <c r="AA106">
        <v>0</v>
      </c>
      <c r="AB106">
        <v>0</v>
      </c>
      <c r="AC106">
        <v>0</v>
      </c>
      <c r="AD106">
        <v>291.83</v>
      </c>
      <c r="AE106">
        <v>0</v>
      </c>
      <c r="AF106">
        <v>0</v>
      </c>
      <c r="AG106">
        <v>0</v>
      </c>
      <c r="AH106">
        <v>8.74</v>
      </c>
      <c r="AI106">
        <v>1</v>
      </c>
      <c r="AJ106">
        <v>1</v>
      </c>
      <c r="AK106">
        <v>1</v>
      </c>
      <c r="AL106">
        <v>33.39</v>
      </c>
      <c r="AM106">
        <v>4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6</v>
      </c>
      <c r="AT106">
        <v>154</v>
      </c>
      <c r="AU106" t="s">
        <v>83</v>
      </c>
      <c r="AV106">
        <v>1</v>
      </c>
      <c r="AW106">
        <v>2</v>
      </c>
      <c r="AX106">
        <v>74715359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U106">
        <f>ROUND(AT106*Source!I130*AH106*AL106,2)</f>
        <v>13347.66</v>
      </c>
      <c r="CV106">
        <f>ROUND(Y106*Source!I130,7)</f>
        <v>48.024900000000002</v>
      </c>
      <c r="CW106">
        <v>0</v>
      </c>
      <c r="CX106">
        <f>ROUND(Y106*Source!I130,7)</f>
        <v>48.024900000000002</v>
      </c>
      <c r="CY106">
        <f>AD106</f>
        <v>291.83</v>
      </c>
      <c r="CZ106">
        <f>AH106</f>
        <v>8.74</v>
      </c>
      <c r="DA106">
        <f>AL106</f>
        <v>33.39</v>
      </c>
      <c r="DB106">
        <f t="shared" ref="DB106:DB111" si="69">ROUND((ROUND(AT106*CZ106,2)*ROUND(1.05,7)),2)</f>
        <v>1413.26</v>
      </c>
      <c r="DC106">
        <f t="shared" ref="DC106:DC111" si="70">ROUND((ROUND(AT106*AG106,2)*ROUND(1.05,7)),2)</f>
        <v>0</v>
      </c>
      <c r="DD106" t="s">
        <v>6</v>
      </c>
      <c r="DE106" t="s">
        <v>6</v>
      </c>
      <c r="DF106">
        <f t="shared" ref="DF106:DF111" si="71">ROUND(ROUND(AE106,2)*CX106,2)</f>
        <v>0</v>
      </c>
      <c r="DG106">
        <f t="shared" si="65"/>
        <v>0</v>
      </c>
      <c r="DH106">
        <f>Source!I130*SmtRes!Y106</f>
        <v>48.024900000000002</v>
      </c>
      <c r="DI106">
        <f>AD106</f>
        <v>291.83</v>
      </c>
      <c r="DJ106">
        <f>EtalonRes!AB106</f>
        <v>8.74</v>
      </c>
      <c r="DK106">
        <f>Source!BA130</f>
        <v>33.39</v>
      </c>
      <c r="DL106" t="s">
        <v>6</v>
      </c>
      <c r="DM106">
        <v>0</v>
      </c>
      <c r="DN106" t="s">
        <v>6</v>
      </c>
      <c r="DO106">
        <v>0</v>
      </c>
      <c r="GQ106">
        <v>-1</v>
      </c>
      <c r="GR106">
        <v>-1</v>
      </c>
    </row>
    <row r="107" spans="1:200" x14ac:dyDescent="0.2">
      <c r="A107">
        <f>ROW(Source!A130)</f>
        <v>130</v>
      </c>
      <c r="B107">
        <v>74674256</v>
      </c>
      <c r="C107">
        <v>74715345</v>
      </c>
      <c r="D107">
        <v>31709492</v>
      </c>
      <c r="E107">
        <v>70</v>
      </c>
      <c r="F107">
        <v>1</v>
      </c>
      <c r="G107">
        <v>1</v>
      </c>
      <c r="H107">
        <v>1</v>
      </c>
      <c r="I107" t="s">
        <v>268</v>
      </c>
      <c r="J107" t="s">
        <v>6</v>
      </c>
      <c r="K107" t="s">
        <v>269</v>
      </c>
      <c r="L107">
        <v>1191</v>
      </c>
      <c r="N107">
        <v>1013</v>
      </c>
      <c r="O107" t="s">
        <v>267</v>
      </c>
      <c r="P107" t="s">
        <v>267</v>
      </c>
      <c r="Q107">
        <v>1</v>
      </c>
      <c r="W107">
        <v>0</v>
      </c>
      <c r="X107">
        <v>-1417349443</v>
      </c>
      <c r="Y107">
        <f t="shared" si="68"/>
        <v>1.26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33.39</v>
      </c>
      <c r="AL107">
        <v>1</v>
      </c>
      <c r="AM107">
        <v>4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6</v>
      </c>
      <c r="AT107">
        <v>1.2</v>
      </c>
      <c r="AU107" t="s">
        <v>83</v>
      </c>
      <c r="AV107">
        <v>2</v>
      </c>
      <c r="AW107">
        <v>2</v>
      </c>
      <c r="AX107">
        <v>74715360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ROUND(Y107*Source!I130,7)</f>
        <v>0.37422</v>
      </c>
      <c r="CY107">
        <f>AD107</f>
        <v>0</v>
      </c>
      <c r="CZ107">
        <f>AH107</f>
        <v>0</v>
      </c>
      <c r="DA107">
        <f>AL107</f>
        <v>1</v>
      </c>
      <c r="DB107">
        <f t="shared" si="69"/>
        <v>0</v>
      </c>
      <c r="DC107">
        <f t="shared" si="70"/>
        <v>0</v>
      </c>
      <c r="DD107" t="s">
        <v>6</v>
      </c>
      <c r="DE107" t="s">
        <v>6</v>
      </c>
      <c r="DF107">
        <f t="shared" si="71"/>
        <v>0</v>
      </c>
      <c r="DG107">
        <f t="shared" si="65"/>
        <v>0</v>
      </c>
      <c r="DH107">
        <f>Source!I130*SmtRes!Y107</f>
        <v>0.37422</v>
      </c>
      <c r="DI107">
        <f>AD107</f>
        <v>0</v>
      </c>
      <c r="DJ107">
        <f>EtalonRes!AB107</f>
        <v>0</v>
      </c>
      <c r="DK107">
        <f>Source!BA130</f>
        <v>33.39</v>
      </c>
      <c r="DL107" t="s">
        <v>6</v>
      </c>
      <c r="DM107">
        <v>0</v>
      </c>
      <c r="DN107" t="s">
        <v>6</v>
      </c>
      <c r="DO107">
        <v>0</v>
      </c>
      <c r="GQ107">
        <v>-1</v>
      </c>
      <c r="GR107">
        <v>-1</v>
      </c>
    </row>
    <row r="108" spans="1:200" x14ac:dyDescent="0.2">
      <c r="A108">
        <f>ROW(Source!A130)</f>
        <v>130</v>
      </c>
      <c r="B108">
        <v>74674256</v>
      </c>
      <c r="C108">
        <v>74715345</v>
      </c>
      <c r="D108">
        <v>49672573</v>
      </c>
      <c r="E108">
        <v>1</v>
      </c>
      <c r="F108">
        <v>1</v>
      </c>
      <c r="G108">
        <v>1</v>
      </c>
      <c r="H108">
        <v>2</v>
      </c>
      <c r="I108" t="s">
        <v>270</v>
      </c>
      <c r="J108" t="s">
        <v>271</v>
      </c>
      <c r="K108" t="s">
        <v>272</v>
      </c>
      <c r="L108">
        <v>1367</v>
      </c>
      <c r="N108">
        <v>1011</v>
      </c>
      <c r="O108" t="s">
        <v>273</v>
      </c>
      <c r="P108" t="s">
        <v>273</v>
      </c>
      <c r="Q108">
        <v>1</v>
      </c>
      <c r="W108">
        <v>0</v>
      </c>
      <c r="X108">
        <v>-430484415</v>
      </c>
      <c r="Y108">
        <f t="shared" si="68"/>
        <v>0.504</v>
      </c>
      <c r="AA108">
        <v>0</v>
      </c>
      <c r="AB108">
        <v>1530.2</v>
      </c>
      <c r="AC108">
        <v>450.77</v>
      </c>
      <c r="AD108">
        <v>0</v>
      </c>
      <c r="AE108">
        <v>0</v>
      </c>
      <c r="AF108">
        <v>115.4</v>
      </c>
      <c r="AG108">
        <v>13.5</v>
      </c>
      <c r="AH108">
        <v>0</v>
      </c>
      <c r="AI108">
        <v>1</v>
      </c>
      <c r="AJ108">
        <v>13.26</v>
      </c>
      <c r="AK108">
        <v>33.39</v>
      </c>
      <c r="AL108">
        <v>1</v>
      </c>
      <c r="AM108">
        <v>4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6</v>
      </c>
      <c r="AT108">
        <v>0.48</v>
      </c>
      <c r="AU108" t="s">
        <v>83</v>
      </c>
      <c r="AV108">
        <v>0</v>
      </c>
      <c r="AW108">
        <v>2</v>
      </c>
      <c r="AX108">
        <v>74715361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f>ROUND(Y108*Source!I130*DO108,7)</f>
        <v>0</v>
      </c>
      <c r="CX108">
        <f>ROUND(Y108*Source!I130,7)</f>
        <v>0.14968799999999999</v>
      </c>
      <c r="CY108">
        <f>AB108</f>
        <v>1530.2</v>
      </c>
      <c r="CZ108">
        <f>AF108</f>
        <v>115.4</v>
      </c>
      <c r="DA108">
        <f>AJ108</f>
        <v>13.26</v>
      </c>
      <c r="DB108">
        <f t="shared" si="69"/>
        <v>58.16</v>
      </c>
      <c r="DC108">
        <f t="shared" si="70"/>
        <v>6.8</v>
      </c>
      <c r="DD108" t="s">
        <v>6</v>
      </c>
      <c r="DE108" t="s">
        <v>6</v>
      </c>
      <c r="DF108">
        <f t="shared" si="71"/>
        <v>0</v>
      </c>
      <c r="DG108">
        <f>ROUND(ROUND(AF108*AJ108,2)*CX108,2)</f>
        <v>229.05</v>
      </c>
      <c r="DH108">
        <f>Source!I130*SmtRes!Y108</f>
        <v>0.14968799999999999</v>
      </c>
      <c r="DI108">
        <f>AB108</f>
        <v>1530.2</v>
      </c>
      <c r="DJ108">
        <f>EtalonRes!Z108</f>
        <v>115.4</v>
      </c>
      <c r="DK108">
        <f>Source!BB130</f>
        <v>13.26</v>
      </c>
      <c r="DL108" t="s">
        <v>6</v>
      </c>
      <c r="DM108">
        <v>0</v>
      </c>
      <c r="DN108" t="s">
        <v>6</v>
      </c>
      <c r="DO108">
        <v>0</v>
      </c>
      <c r="GQ108">
        <v>-1</v>
      </c>
      <c r="GR108">
        <v>-1</v>
      </c>
    </row>
    <row r="109" spans="1:200" x14ac:dyDescent="0.2">
      <c r="A109">
        <f>ROW(Source!A130)</f>
        <v>130</v>
      </c>
      <c r="B109">
        <v>74674256</v>
      </c>
      <c r="C109">
        <v>74715345</v>
      </c>
      <c r="D109">
        <v>49672703</v>
      </c>
      <c r="E109">
        <v>1</v>
      </c>
      <c r="F109">
        <v>1</v>
      </c>
      <c r="G109">
        <v>1</v>
      </c>
      <c r="H109">
        <v>2</v>
      </c>
      <c r="I109" t="s">
        <v>304</v>
      </c>
      <c r="J109" t="s">
        <v>305</v>
      </c>
      <c r="K109" t="s">
        <v>306</v>
      </c>
      <c r="L109">
        <v>1367</v>
      </c>
      <c r="N109">
        <v>1011</v>
      </c>
      <c r="O109" t="s">
        <v>273</v>
      </c>
      <c r="P109" t="s">
        <v>273</v>
      </c>
      <c r="Q109">
        <v>1</v>
      </c>
      <c r="W109">
        <v>0</v>
      </c>
      <c r="X109">
        <v>-1424865896</v>
      </c>
      <c r="Y109">
        <f t="shared" si="68"/>
        <v>0.35700000000000004</v>
      </c>
      <c r="AA109">
        <v>0</v>
      </c>
      <c r="AB109">
        <v>88.31</v>
      </c>
      <c r="AC109">
        <v>0</v>
      </c>
      <c r="AD109">
        <v>0</v>
      </c>
      <c r="AE109">
        <v>0</v>
      </c>
      <c r="AF109">
        <v>6.66</v>
      </c>
      <c r="AG109">
        <v>0</v>
      </c>
      <c r="AH109">
        <v>0</v>
      </c>
      <c r="AI109">
        <v>1</v>
      </c>
      <c r="AJ109">
        <v>13.26</v>
      </c>
      <c r="AK109">
        <v>33.39</v>
      </c>
      <c r="AL109">
        <v>1</v>
      </c>
      <c r="AM109">
        <v>4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6</v>
      </c>
      <c r="AT109">
        <v>0.34</v>
      </c>
      <c r="AU109" t="s">
        <v>83</v>
      </c>
      <c r="AV109">
        <v>0</v>
      </c>
      <c r="AW109">
        <v>2</v>
      </c>
      <c r="AX109">
        <v>74715362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f>ROUND(Y109*Source!I130*DO109,7)</f>
        <v>0</v>
      </c>
      <c r="CX109">
        <f>ROUND(Y109*Source!I130,7)</f>
        <v>0.106029</v>
      </c>
      <c r="CY109">
        <f>AB109</f>
        <v>88.31</v>
      </c>
      <c r="CZ109">
        <f>AF109</f>
        <v>6.66</v>
      </c>
      <c r="DA109">
        <f>AJ109</f>
        <v>13.26</v>
      </c>
      <c r="DB109">
        <f t="shared" si="69"/>
        <v>2.37</v>
      </c>
      <c r="DC109">
        <f t="shared" si="70"/>
        <v>0</v>
      </c>
      <c r="DD109" t="s">
        <v>6</v>
      </c>
      <c r="DE109" t="s">
        <v>6</v>
      </c>
      <c r="DF109">
        <f t="shared" si="71"/>
        <v>0</v>
      </c>
      <c r="DG109">
        <f>ROUND(ROUND(AF109*AJ109,2)*CX109,2)</f>
        <v>9.36</v>
      </c>
      <c r="DH109">
        <f>Source!I130*SmtRes!Y109</f>
        <v>0.10602900000000001</v>
      </c>
      <c r="DI109">
        <f>AB109</f>
        <v>88.31</v>
      </c>
      <c r="DJ109">
        <f>EtalonRes!Z109</f>
        <v>6.66</v>
      </c>
      <c r="DK109">
        <f>Source!BB130</f>
        <v>13.26</v>
      </c>
      <c r="DL109" t="s">
        <v>6</v>
      </c>
      <c r="DM109">
        <v>0</v>
      </c>
      <c r="DN109" t="s">
        <v>6</v>
      </c>
      <c r="DO109">
        <v>0</v>
      </c>
      <c r="GQ109">
        <v>-1</v>
      </c>
      <c r="GR109">
        <v>-1</v>
      </c>
    </row>
    <row r="110" spans="1:200" x14ac:dyDescent="0.2">
      <c r="A110">
        <f>ROW(Source!A130)</f>
        <v>130</v>
      </c>
      <c r="B110">
        <v>74674256</v>
      </c>
      <c r="C110">
        <v>74715345</v>
      </c>
      <c r="D110">
        <v>49673503</v>
      </c>
      <c r="E110">
        <v>1</v>
      </c>
      <c r="F110">
        <v>1</v>
      </c>
      <c r="G110">
        <v>1</v>
      </c>
      <c r="H110">
        <v>2</v>
      </c>
      <c r="I110" t="s">
        <v>277</v>
      </c>
      <c r="J110" t="s">
        <v>278</v>
      </c>
      <c r="K110" t="s">
        <v>279</v>
      </c>
      <c r="L110">
        <v>1367</v>
      </c>
      <c r="N110">
        <v>1011</v>
      </c>
      <c r="O110" t="s">
        <v>273</v>
      </c>
      <c r="P110" t="s">
        <v>273</v>
      </c>
      <c r="Q110">
        <v>1</v>
      </c>
      <c r="W110">
        <v>0</v>
      </c>
      <c r="X110">
        <v>509054691</v>
      </c>
      <c r="Y110">
        <f t="shared" si="68"/>
        <v>0.75600000000000001</v>
      </c>
      <c r="AA110">
        <v>0</v>
      </c>
      <c r="AB110">
        <v>871.31</v>
      </c>
      <c r="AC110">
        <v>387.32</v>
      </c>
      <c r="AD110">
        <v>0</v>
      </c>
      <c r="AE110">
        <v>0</v>
      </c>
      <c r="AF110">
        <v>65.709999999999994</v>
      </c>
      <c r="AG110">
        <v>11.6</v>
      </c>
      <c r="AH110">
        <v>0</v>
      </c>
      <c r="AI110">
        <v>1</v>
      </c>
      <c r="AJ110">
        <v>13.26</v>
      </c>
      <c r="AK110">
        <v>33.39</v>
      </c>
      <c r="AL110">
        <v>1</v>
      </c>
      <c r="AM110">
        <v>4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6</v>
      </c>
      <c r="AT110">
        <v>0.72</v>
      </c>
      <c r="AU110" t="s">
        <v>83</v>
      </c>
      <c r="AV110">
        <v>0</v>
      </c>
      <c r="AW110">
        <v>2</v>
      </c>
      <c r="AX110">
        <v>74715363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f>ROUND(Y110*Source!I130*DO110,7)</f>
        <v>0</v>
      </c>
      <c r="CX110">
        <f>ROUND(Y110*Source!I130,7)</f>
        <v>0.22453200000000001</v>
      </c>
      <c r="CY110">
        <f>AB110</f>
        <v>871.31</v>
      </c>
      <c r="CZ110">
        <f>AF110</f>
        <v>65.709999999999994</v>
      </c>
      <c r="DA110">
        <f>AJ110</f>
        <v>13.26</v>
      </c>
      <c r="DB110">
        <f t="shared" si="69"/>
        <v>49.68</v>
      </c>
      <c r="DC110">
        <f t="shared" si="70"/>
        <v>8.77</v>
      </c>
      <c r="DD110" t="s">
        <v>6</v>
      </c>
      <c r="DE110" t="s">
        <v>6</v>
      </c>
      <c r="DF110">
        <f t="shared" si="71"/>
        <v>0</v>
      </c>
      <c r="DG110">
        <f>ROUND(ROUND(AF110*AJ110,2)*CX110,2)</f>
        <v>195.64</v>
      </c>
      <c r="DH110">
        <f>Source!I130*SmtRes!Y110</f>
        <v>0.22453199999999998</v>
      </c>
      <c r="DI110">
        <f>AB110</f>
        <v>871.31</v>
      </c>
      <c r="DJ110">
        <f>EtalonRes!Z110</f>
        <v>65.709999999999994</v>
      </c>
      <c r="DK110">
        <f>Source!BB130</f>
        <v>13.26</v>
      </c>
      <c r="DL110" t="s">
        <v>6</v>
      </c>
      <c r="DM110">
        <v>0</v>
      </c>
      <c r="DN110" t="s">
        <v>6</v>
      </c>
      <c r="DO110">
        <v>0</v>
      </c>
      <c r="GQ110">
        <v>-1</v>
      </c>
      <c r="GR110">
        <v>-1</v>
      </c>
    </row>
    <row r="111" spans="1:200" x14ac:dyDescent="0.2">
      <c r="A111">
        <f>ROW(Source!A130)</f>
        <v>130</v>
      </c>
      <c r="B111">
        <v>74674256</v>
      </c>
      <c r="C111">
        <v>74715345</v>
      </c>
      <c r="D111">
        <v>49673715</v>
      </c>
      <c r="E111">
        <v>1</v>
      </c>
      <c r="F111">
        <v>1</v>
      </c>
      <c r="G111">
        <v>1</v>
      </c>
      <c r="H111">
        <v>2</v>
      </c>
      <c r="I111" t="s">
        <v>289</v>
      </c>
      <c r="J111" t="s">
        <v>290</v>
      </c>
      <c r="K111" t="s">
        <v>291</v>
      </c>
      <c r="L111">
        <v>1367</v>
      </c>
      <c r="N111">
        <v>1011</v>
      </c>
      <c r="O111" t="s">
        <v>273</v>
      </c>
      <c r="P111" t="s">
        <v>273</v>
      </c>
      <c r="Q111">
        <v>1</v>
      </c>
      <c r="W111">
        <v>0</v>
      </c>
      <c r="X111">
        <v>829370094</v>
      </c>
      <c r="Y111">
        <f t="shared" si="68"/>
        <v>1.6170000000000002</v>
      </c>
      <c r="AA111">
        <v>0</v>
      </c>
      <c r="AB111">
        <v>107.41</v>
      </c>
      <c r="AC111">
        <v>0</v>
      </c>
      <c r="AD111">
        <v>0</v>
      </c>
      <c r="AE111">
        <v>0</v>
      </c>
      <c r="AF111">
        <v>8.1</v>
      </c>
      <c r="AG111">
        <v>0</v>
      </c>
      <c r="AH111">
        <v>0</v>
      </c>
      <c r="AI111">
        <v>1</v>
      </c>
      <c r="AJ111">
        <v>13.26</v>
      </c>
      <c r="AK111">
        <v>33.39</v>
      </c>
      <c r="AL111">
        <v>1</v>
      </c>
      <c r="AM111">
        <v>4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6</v>
      </c>
      <c r="AT111">
        <v>1.54</v>
      </c>
      <c r="AU111" t="s">
        <v>83</v>
      </c>
      <c r="AV111">
        <v>0</v>
      </c>
      <c r="AW111">
        <v>2</v>
      </c>
      <c r="AX111">
        <v>74715364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f>ROUND(Y111*Source!I130*DO111,7)</f>
        <v>0</v>
      </c>
      <c r="CX111">
        <f>ROUND(Y111*Source!I130,7)</f>
        <v>0.48024899999999998</v>
      </c>
      <c r="CY111">
        <f>AB111</f>
        <v>107.41</v>
      </c>
      <c r="CZ111">
        <f>AF111</f>
        <v>8.1</v>
      </c>
      <c r="DA111">
        <f>AJ111</f>
        <v>13.26</v>
      </c>
      <c r="DB111">
        <f t="shared" si="69"/>
        <v>13.09</v>
      </c>
      <c r="DC111">
        <f t="shared" si="70"/>
        <v>0</v>
      </c>
      <c r="DD111" t="s">
        <v>6</v>
      </c>
      <c r="DE111" t="s">
        <v>6</v>
      </c>
      <c r="DF111">
        <f t="shared" si="71"/>
        <v>0</v>
      </c>
      <c r="DG111">
        <f>ROUND(ROUND(AF111*AJ111,2)*CX111,2)</f>
        <v>51.58</v>
      </c>
      <c r="DH111">
        <f>Source!I130*SmtRes!Y111</f>
        <v>0.48024900000000004</v>
      </c>
      <c r="DI111">
        <f>AB111</f>
        <v>107.41</v>
      </c>
      <c r="DJ111">
        <f>EtalonRes!Z111</f>
        <v>8.1</v>
      </c>
      <c r="DK111">
        <f>Source!BB130</f>
        <v>13.26</v>
      </c>
      <c r="DL111" t="s">
        <v>6</v>
      </c>
      <c r="DM111">
        <v>0</v>
      </c>
      <c r="DN111" t="s">
        <v>6</v>
      </c>
      <c r="DO111">
        <v>0</v>
      </c>
      <c r="GQ111">
        <v>-1</v>
      </c>
      <c r="GR111">
        <v>-1</v>
      </c>
    </row>
    <row r="112" spans="1:200" x14ac:dyDescent="0.2">
      <c r="A112">
        <f>ROW(Source!A130)</f>
        <v>130</v>
      </c>
      <c r="B112">
        <v>74674256</v>
      </c>
      <c r="C112">
        <v>74715345</v>
      </c>
      <c r="D112">
        <v>49521144</v>
      </c>
      <c r="E112">
        <v>1</v>
      </c>
      <c r="F112">
        <v>1</v>
      </c>
      <c r="G112">
        <v>1</v>
      </c>
      <c r="H112">
        <v>3</v>
      </c>
      <c r="I112" t="s">
        <v>307</v>
      </c>
      <c r="J112" t="s">
        <v>308</v>
      </c>
      <c r="K112" t="s">
        <v>309</v>
      </c>
      <c r="L112">
        <v>1348</v>
      </c>
      <c r="N112">
        <v>1009</v>
      </c>
      <c r="O112" t="s">
        <v>295</v>
      </c>
      <c r="P112" t="s">
        <v>295</v>
      </c>
      <c r="Q112">
        <v>1000</v>
      </c>
      <c r="W112">
        <v>0</v>
      </c>
      <c r="X112">
        <v>-847628873</v>
      </c>
      <c r="Y112" s="174" t="e">
        <f>#REF!</f>
        <v>#REF!</v>
      </c>
      <c r="AA112">
        <v>241405.89</v>
      </c>
      <c r="AB112">
        <v>0</v>
      </c>
      <c r="AC112">
        <v>0</v>
      </c>
      <c r="AD112">
        <v>0</v>
      </c>
      <c r="AE112">
        <v>26499</v>
      </c>
      <c r="AF112">
        <v>0</v>
      </c>
      <c r="AG112">
        <v>0</v>
      </c>
      <c r="AH112">
        <v>0</v>
      </c>
      <c r="AI112">
        <v>9.11</v>
      </c>
      <c r="AJ112">
        <v>1</v>
      </c>
      <c r="AK112">
        <v>1</v>
      </c>
      <c r="AL112">
        <v>1</v>
      </c>
      <c r="AM112">
        <v>4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6</v>
      </c>
      <c r="AT112">
        <v>8.8999999999999995E-4</v>
      </c>
      <c r="AU112" t="s">
        <v>6</v>
      </c>
      <c r="AV112">
        <v>0</v>
      </c>
      <c r="AW112">
        <v>2</v>
      </c>
      <c r="AX112">
        <v>74715365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 t="e">
        <f>ROUND(Y112*Source!I130,7)</f>
        <v>#REF!</v>
      </c>
      <c r="CY112">
        <f t="shared" ref="CY112:CY118" si="72">AA112</f>
        <v>241405.89</v>
      </c>
      <c r="CZ112">
        <f t="shared" ref="CZ112:CZ118" si="73">AE112</f>
        <v>26499</v>
      </c>
      <c r="DA112">
        <f t="shared" ref="DA112:DA118" si="74">AI112</f>
        <v>9.11</v>
      </c>
      <c r="DB112">
        <f t="shared" ref="DB112:DB118" si="75">ROUND(ROUND(AT112*CZ112,2),2)</f>
        <v>23.58</v>
      </c>
      <c r="DC112">
        <f t="shared" ref="DC112:DC118" si="76">ROUND(ROUND(AT112*AG112,2),2)</f>
        <v>0</v>
      </c>
      <c r="DD112" t="s">
        <v>6</v>
      </c>
      <c r="DE112" t="s">
        <v>6</v>
      </c>
      <c r="DF112" t="e">
        <f t="shared" ref="DF112:DF118" si="77">ROUND(ROUND(AE112*AI112,2)*CX112,2)</f>
        <v>#REF!</v>
      </c>
      <c r="DG112" t="e">
        <f t="shared" ref="DG112:DG120" si="78">ROUND(ROUND(AF112,2)*CX112,2)</f>
        <v>#REF!</v>
      </c>
      <c r="DH112" t="e">
        <f>Source!I130*SmtRes!Y112</f>
        <v>#REF!</v>
      </c>
      <c r="DI112">
        <f t="shared" ref="DI112:DI118" si="79">AA112</f>
        <v>241405.89</v>
      </c>
      <c r="DJ112">
        <f>EtalonRes!Y112</f>
        <v>26499</v>
      </c>
      <c r="DK112">
        <f>Source!BC130</f>
        <v>9.11</v>
      </c>
      <c r="DL112" t="s">
        <v>6</v>
      </c>
      <c r="DM112">
        <v>0</v>
      </c>
      <c r="DN112" t="s">
        <v>6</v>
      </c>
      <c r="DO112">
        <v>0</v>
      </c>
      <c r="GQ112">
        <v>-1</v>
      </c>
      <c r="GR112">
        <v>-1</v>
      </c>
    </row>
    <row r="113" spans="1:200" x14ac:dyDescent="0.2">
      <c r="A113">
        <f>ROW(Source!A130)</f>
        <v>130</v>
      </c>
      <c r="B113">
        <v>74674256</v>
      </c>
      <c r="C113">
        <v>74715345</v>
      </c>
      <c r="D113">
        <v>49524301</v>
      </c>
      <c r="E113">
        <v>1</v>
      </c>
      <c r="F113">
        <v>1</v>
      </c>
      <c r="G113">
        <v>1</v>
      </c>
      <c r="H113">
        <v>3</v>
      </c>
      <c r="I113" t="s">
        <v>292</v>
      </c>
      <c r="J113" t="s">
        <v>293</v>
      </c>
      <c r="K113" t="s">
        <v>294</v>
      </c>
      <c r="L113">
        <v>1348</v>
      </c>
      <c r="N113">
        <v>1009</v>
      </c>
      <c r="O113" t="s">
        <v>295</v>
      </c>
      <c r="P113" t="s">
        <v>295</v>
      </c>
      <c r="Q113">
        <v>1000</v>
      </c>
      <c r="W113">
        <v>0</v>
      </c>
      <c r="X113">
        <v>1824693337</v>
      </c>
      <c r="Y113" s="174" t="e">
        <f>#REF!</f>
        <v>#REF!</v>
      </c>
      <c r="AA113">
        <v>94397.82</v>
      </c>
      <c r="AB113">
        <v>0</v>
      </c>
      <c r="AC113">
        <v>0</v>
      </c>
      <c r="AD113">
        <v>0</v>
      </c>
      <c r="AE113">
        <v>10362</v>
      </c>
      <c r="AF113">
        <v>0</v>
      </c>
      <c r="AG113">
        <v>0</v>
      </c>
      <c r="AH113">
        <v>0</v>
      </c>
      <c r="AI113">
        <v>9.11</v>
      </c>
      <c r="AJ113">
        <v>1</v>
      </c>
      <c r="AK113">
        <v>1</v>
      </c>
      <c r="AL113">
        <v>1</v>
      </c>
      <c r="AM113">
        <v>4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6</v>
      </c>
      <c r="AT113">
        <v>4.4999999999999999E-4</v>
      </c>
      <c r="AU113" t="s">
        <v>6</v>
      </c>
      <c r="AV113">
        <v>0</v>
      </c>
      <c r="AW113">
        <v>2</v>
      </c>
      <c r="AX113">
        <v>74715366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 t="e">
        <f>ROUND(Y113*Source!I130,7)</f>
        <v>#REF!</v>
      </c>
      <c r="CY113">
        <f t="shared" si="72"/>
        <v>94397.82</v>
      </c>
      <c r="CZ113">
        <f t="shared" si="73"/>
        <v>10362</v>
      </c>
      <c r="DA113">
        <f t="shared" si="74"/>
        <v>9.11</v>
      </c>
      <c r="DB113">
        <f t="shared" si="75"/>
        <v>4.66</v>
      </c>
      <c r="DC113">
        <f t="shared" si="76"/>
        <v>0</v>
      </c>
      <c r="DD113" t="s">
        <v>6</v>
      </c>
      <c r="DE113" t="s">
        <v>6</v>
      </c>
      <c r="DF113" t="e">
        <f t="shared" si="77"/>
        <v>#REF!</v>
      </c>
      <c r="DG113" t="e">
        <f t="shared" si="78"/>
        <v>#REF!</v>
      </c>
      <c r="DH113" t="e">
        <f>Source!I130*SmtRes!Y113</f>
        <v>#REF!</v>
      </c>
      <c r="DI113">
        <f t="shared" si="79"/>
        <v>94397.82</v>
      </c>
      <c r="DJ113">
        <f>EtalonRes!Y113</f>
        <v>10362</v>
      </c>
      <c r="DK113">
        <f>Source!BC130</f>
        <v>9.11</v>
      </c>
      <c r="DL113" t="s">
        <v>6</v>
      </c>
      <c r="DM113">
        <v>0</v>
      </c>
      <c r="DN113" t="s">
        <v>6</v>
      </c>
      <c r="DO113">
        <v>0</v>
      </c>
      <c r="GQ113">
        <v>-1</v>
      </c>
      <c r="GR113">
        <v>-1</v>
      </c>
    </row>
    <row r="114" spans="1:200" x14ac:dyDescent="0.2">
      <c r="A114">
        <f>ROW(Source!A130)</f>
        <v>130</v>
      </c>
      <c r="B114">
        <v>74674256</v>
      </c>
      <c r="C114">
        <v>74715345</v>
      </c>
      <c r="D114">
        <v>49525488</v>
      </c>
      <c r="E114">
        <v>1</v>
      </c>
      <c r="F114">
        <v>1</v>
      </c>
      <c r="G114">
        <v>1</v>
      </c>
      <c r="H114">
        <v>3</v>
      </c>
      <c r="I114" t="s">
        <v>280</v>
      </c>
      <c r="J114" t="s">
        <v>281</v>
      </c>
      <c r="K114" t="s">
        <v>282</v>
      </c>
      <c r="L114">
        <v>1346</v>
      </c>
      <c r="N114">
        <v>1009</v>
      </c>
      <c r="O114" t="s">
        <v>283</v>
      </c>
      <c r="P114" t="s">
        <v>283</v>
      </c>
      <c r="Q114">
        <v>1</v>
      </c>
      <c r="W114">
        <v>0</v>
      </c>
      <c r="X114">
        <v>-1864341761</v>
      </c>
      <c r="Y114" s="174" t="e">
        <f>#REF!</f>
        <v>#REF!</v>
      </c>
      <c r="AA114">
        <v>82.35</v>
      </c>
      <c r="AB114">
        <v>0</v>
      </c>
      <c r="AC114">
        <v>0</v>
      </c>
      <c r="AD114">
        <v>0</v>
      </c>
      <c r="AE114">
        <v>9.0399999999999991</v>
      </c>
      <c r="AF114">
        <v>0</v>
      </c>
      <c r="AG114">
        <v>0</v>
      </c>
      <c r="AH114">
        <v>0</v>
      </c>
      <c r="AI114">
        <v>9.11</v>
      </c>
      <c r="AJ114">
        <v>1</v>
      </c>
      <c r="AK114">
        <v>1</v>
      </c>
      <c r="AL114">
        <v>1</v>
      </c>
      <c r="AM114">
        <v>4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6</v>
      </c>
      <c r="AT114">
        <v>15</v>
      </c>
      <c r="AU114" t="s">
        <v>6</v>
      </c>
      <c r="AV114">
        <v>0</v>
      </c>
      <c r="AW114">
        <v>2</v>
      </c>
      <c r="AX114">
        <v>74715367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 t="e">
        <f>ROUND(Y114*Source!I130,7)</f>
        <v>#REF!</v>
      </c>
      <c r="CY114">
        <f t="shared" si="72"/>
        <v>82.35</v>
      </c>
      <c r="CZ114">
        <f t="shared" si="73"/>
        <v>9.0399999999999991</v>
      </c>
      <c r="DA114">
        <f t="shared" si="74"/>
        <v>9.11</v>
      </c>
      <c r="DB114">
        <f t="shared" si="75"/>
        <v>135.6</v>
      </c>
      <c r="DC114">
        <f t="shared" si="76"/>
        <v>0</v>
      </c>
      <c r="DD114" t="s">
        <v>6</v>
      </c>
      <c r="DE114" t="s">
        <v>6</v>
      </c>
      <c r="DF114" t="e">
        <f t="shared" si="77"/>
        <v>#REF!</v>
      </c>
      <c r="DG114" t="e">
        <f t="shared" si="78"/>
        <v>#REF!</v>
      </c>
      <c r="DH114" t="e">
        <f>Source!I130*SmtRes!Y114</f>
        <v>#REF!</v>
      </c>
      <c r="DI114">
        <f t="shared" si="79"/>
        <v>82.35</v>
      </c>
      <c r="DJ114">
        <f>EtalonRes!Y114</f>
        <v>9.0399999999999991</v>
      </c>
      <c r="DK114">
        <f>Source!BC130</f>
        <v>9.11</v>
      </c>
      <c r="DL114" t="s">
        <v>6</v>
      </c>
      <c r="DM114">
        <v>0</v>
      </c>
      <c r="DN114" t="s">
        <v>6</v>
      </c>
      <c r="DO114">
        <v>0</v>
      </c>
      <c r="GQ114">
        <v>-1</v>
      </c>
      <c r="GR114">
        <v>-1</v>
      </c>
    </row>
    <row r="115" spans="1:200" x14ac:dyDescent="0.2">
      <c r="A115">
        <f>ROW(Source!A130)</f>
        <v>130</v>
      </c>
      <c r="B115">
        <v>74674256</v>
      </c>
      <c r="C115">
        <v>74715345</v>
      </c>
      <c r="D115">
        <v>49526492</v>
      </c>
      <c r="E115">
        <v>1</v>
      </c>
      <c r="F115">
        <v>1</v>
      </c>
      <c r="G115">
        <v>1</v>
      </c>
      <c r="H115">
        <v>3</v>
      </c>
      <c r="I115" t="s">
        <v>284</v>
      </c>
      <c r="J115" t="s">
        <v>285</v>
      </c>
      <c r="K115" t="s">
        <v>286</v>
      </c>
      <c r="L115">
        <v>1346</v>
      </c>
      <c r="N115">
        <v>1009</v>
      </c>
      <c r="O115" t="s">
        <v>283</v>
      </c>
      <c r="P115" t="s">
        <v>283</v>
      </c>
      <c r="Q115">
        <v>1</v>
      </c>
      <c r="W115">
        <v>0</v>
      </c>
      <c r="X115">
        <v>497341279</v>
      </c>
      <c r="Y115" s="174" t="e">
        <f>#REF!</f>
        <v>#REF!</v>
      </c>
      <c r="AA115">
        <v>210.35</v>
      </c>
      <c r="AB115">
        <v>0</v>
      </c>
      <c r="AC115">
        <v>0</v>
      </c>
      <c r="AD115">
        <v>0</v>
      </c>
      <c r="AE115">
        <v>23.09</v>
      </c>
      <c r="AF115">
        <v>0</v>
      </c>
      <c r="AG115">
        <v>0</v>
      </c>
      <c r="AH115">
        <v>0</v>
      </c>
      <c r="AI115">
        <v>9.11</v>
      </c>
      <c r="AJ115">
        <v>1</v>
      </c>
      <c r="AK115">
        <v>1</v>
      </c>
      <c r="AL115">
        <v>1</v>
      </c>
      <c r="AM115">
        <v>4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6</v>
      </c>
      <c r="AT115">
        <v>8</v>
      </c>
      <c r="AU115" t="s">
        <v>6</v>
      </c>
      <c r="AV115">
        <v>0</v>
      </c>
      <c r="AW115">
        <v>2</v>
      </c>
      <c r="AX115">
        <v>74715368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V115">
        <v>0</v>
      </c>
      <c r="CW115">
        <v>0</v>
      </c>
      <c r="CX115" t="e">
        <f>ROUND(Y115*Source!I130,7)</f>
        <v>#REF!</v>
      </c>
      <c r="CY115">
        <f t="shared" si="72"/>
        <v>210.35</v>
      </c>
      <c r="CZ115">
        <f t="shared" si="73"/>
        <v>23.09</v>
      </c>
      <c r="DA115">
        <f t="shared" si="74"/>
        <v>9.11</v>
      </c>
      <c r="DB115">
        <f t="shared" si="75"/>
        <v>184.72</v>
      </c>
      <c r="DC115">
        <f t="shared" si="76"/>
        <v>0</v>
      </c>
      <c r="DD115" t="s">
        <v>6</v>
      </c>
      <c r="DE115" t="s">
        <v>6</v>
      </c>
      <c r="DF115" t="e">
        <f t="shared" si="77"/>
        <v>#REF!</v>
      </c>
      <c r="DG115" t="e">
        <f t="shared" si="78"/>
        <v>#REF!</v>
      </c>
      <c r="DH115" t="e">
        <f>Source!I130*SmtRes!Y115</f>
        <v>#REF!</v>
      </c>
      <c r="DI115">
        <f t="shared" si="79"/>
        <v>210.35</v>
      </c>
      <c r="DJ115">
        <f>EtalonRes!Y115</f>
        <v>23.09</v>
      </c>
      <c r="DK115">
        <f>Source!BC130</f>
        <v>9.11</v>
      </c>
      <c r="DL115" t="s">
        <v>6</v>
      </c>
      <c r="DM115">
        <v>0</v>
      </c>
      <c r="DN115" t="s">
        <v>6</v>
      </c>
      <c r="DO115">
        <v>0</v>
      </c>
      <c r="GQ115">
        <v>-1</v>
      </c>
      <c r="GR115">
        <v>-1</v>
      </c>
    </row>
    <row r="116" spans="1:200" x14ac:dyDescent="0.2">
      <c r="A116">
        <f>ROW(Source!A130)</f>
        <v>130</v>
      </c>
      <c r="B116">
        <v>74674256</v>
      </c>
      <c r="C116">
        <v>74715345</v>
      </c>
      <c r="D116">
        <v>49555131</v>
      </c>
      <c r="E116">
        <v>1</v>
      </c>
      <c r="F116">
        <v>1</v>
      </c>
      <c r="G116">
        <v>1</v>
      </c>
      <c r="H116">
        <v>3</v>
      </c>
      <c r="I116" t="s">
        <v>310</v>
      </c>
      <c r="J116" t="s">
        <v>311</v>
      </c>
      <c r="K116" t="s">
        <v>312</v>
      </c>
      <c r="L116">
        <v>1348</v>
      </c>
      <c r="N116">
        <v>1009</v>
      </c>
      <c r="O116" t="s">
        <v>295</v>
      </c>
      <c r="P116" t="s">
        <v>295</v>
      </c>
      <c r="Q116">
        <v>1000</v>
      </c>
      <c r="W116">
        <v>0</v>
      </c>
      <c r="X116">
        <v>-364749507</v>
      </c>
      <c r="Y116" s="174" t="e">
        <f>#REF!</f>
        <v>#REF!</v>
      </c>
      <c r="AA116">
        <v>156537.13</v>
      </c>
      <c r="AB116">
        <v>0</v>
      </c>
      <c r="AC116">
        <v>0</v>
      </c>
      <c r="AD116">
        <v>0</v>
      </c>
      <c r="AE116">
        <v>17183</v>
      </c>
      <c r="AF116">
        <v>0</v>
      </c>
      <c r="AG116">
        <v>0</v>
      </c>
      <c r="AH116">
        <v>0</v>
      </c>
      <c r="AI116">
        <v>9.11</v>
      </c>
      <c r="AJ116">
        <v>1</v>
      </c>
      <c r="AK116">
        <v>1</v>
      </c>
      <c r="AL116">
        <v>1</v>
      </c>
      <c r="AM116">
        <v>4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6</v>
      </c>
      <c r="AT116">
        <v>5.0099999999999997E-3</v>
      </c>
      <c r="AU116" t="s">
        <v>6</v>
      </c>
      <c r="AV116">
        <v>0</v>
      </c>
      <c r="AW116">
        <v>2</v>
      </c>
      <c r="AX116">
        <v>74715370</v>
      </c>
      <c r="AY116">
        <v>1</v>
      </c>
      <c r="AZ116">
        <v>0</v>
      </c>
      <c r="BA116">
        <v>117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 t="e">
        <f>ROUND(Y116*Source!I130,7)</f>
        <v>#REF!</v>
      </c>
      <c r="CY116">
        <f t="shared" si="72"/>
        <v>156537.13</v>
      </c>
      <c r="CZ116">
        <f t="shared" si="73"/>
        <v>17183</v>
      </c>
      <c r="DA116">
        <f t="shared" si="74"/>
        <v>9.11</v>
      </c>
      <c r="DB116">
        <f t="shared" si="75"/>
        <v>86.09</v>
      </c>
      <c r="DC116">
        <f t="shared" si="76"/>
        <v>0</v>
      </c>
      <c r="DD116" t="s">
        <v>6</v>
      </c>
      <c r="DE116" t="s">
        <v>6</v>
      </c>
      <c r="DF116" t="e">
        <f t="shared" si="77"/>
        <v>#REF!</v>
      </c>
      <c r="DG116" t="e">
        <f t="shared" si="78"/>
        <v>#REF!</v>
      </c>
      <c r="DH116" t="e">
        <f>Source!I130*SmtRes!Y116</f>
        <v>#REF!</v>
      </c>
      <c r="DI116">
        <f t="shared" si="79"/>
        <v>156537.13</v>
      </c>
      <c r="DJ116">
        <f>EtalonRes!Y117</f>
        <v>17183</v>
      </c>
      <c r="DK116">
        <f>Source!BC130</f>
        <v>9.11</v>
      </c>
      <c r="DL116" t="s">
        <v>6</v>
      </c>
      <c r="DM116">
        <v>0</v>
      </c>
      <c r="DN116" t="s">
        <v>6</v>
      </c>
      <c r="DO116">
        <v>0</v>
      </c>
      <c r="GQ116">
        <v>-1</v>
      </c>
      <c r="GR116">
        <v>-1</v>
      </c>
    </row>
    <row r="117" spans="1:200" x14ac:dyDescent="0.2">
      <c r="A117">
        <f>ROW(Source!A130)</f>
        <v>130</v>
      </c>
      <c r="B117">
        <v>74674256</v>
      </c>
      <c r="C117">
        <v>74715345</v>
      </c>
      <c r="D117">
        <v>49564260</v>
      </c>
      <c r="E117">
        <v>1</v>
      </c>
      <c r="F117">
        <v>1</v>
      </c>
      <c r="G117">
        <v>1</v>
      </c>
      <c r="H117">
        <v>3</v>
      </c>
      <c r="I117" t="s">
        <v>35</v>
      </c>
      <c r="J117" t="s">
        <v>86</v>
      </c>
      <c r="K117" t="s">
        <v>85</v>
      </c>
      <c r="L117">
        <v>1327</v>
      </c>
      <c r="N117">
        <v>1005</v>
      </c>
      <c r="O117" t="s">
        <v>64</v>
      </c>
      <c r="P117" t="s">
        <v>64</v>
      </c>
      <c r="Q117">
        <v>1</v>
      </c>
      <c r="W117">
        <v>0</v>
      </c>
      <c r="X117">
        <v>1130695863</v>
      </c>
      <c r="Y117">
        <f t="shared" ref="Y117:Y118" si="80">AT117</f>
        <v>91.582491599999997</v>
      </c>
      <c r="AA117">
        <v>1093.44</v>
      </c>
      <c r="AB117">
        <v>0</v>
      </c>
      <c r="AC117">
        <v>0</v>
      </c>
      <c r="AD117">
        <v>0</v>
      </c>
      <c r="AE117">
        <v>1149.8900000000001</v>
      </c>
      <c r="AF117">
        <v>0</v>
      </c>
      <c r="AG117">
        <v>0</v>
      </c>
      <c r="AH117">
        <v>0</v>
      </c>
      <c r="AI117">
        <v>9.11</v>
      </c>
      <c r="AJ117">
        <v>1</v>
      </c>
      <c r="AK117">
        <v>1</v>
      </c>
      <c r="AL117">
        <v>1</v>
      </c>
      <c r="AM117">
        <v>0</v>
      </c>
      <c r="AN117">
        <v>0</v>
      </c>
      <c r="AO117">
        <v>0</v>
      </c>
      <c r="AP117">
        <v>1</v>
      </c>
      <c r="AQ117">
        <v>0</v>
      </c>
      <c r="AR117">
        <v>0</v>
      </c>
      <c r="AS117" t="s">
        <v>6</v>
      </c>
      <c r="AT117">
        <v>91.582491599999997</v>
      </c>
      <c r="AU117" t="s">
        <v>6</v>
      </c>
      <c r="AV117">
        <v>0</v>
      </c>
      <c r="AW117">
        <v>1</v>
      </c>
      <c r="AX117">
        <v>-1</v>
      </c>
      <c r="AY117">
        <v>0</v>
      </c>
      <c r="AZ117">
        <v>0</v>
      </c>
      <c r="BA117" t="s">
        <v>6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ROUND(Y117*Source!I130,7)</f>
        <v>27.2</v>
      </c>
      <c r="CY117">
        <f t="shared" si="72"/>
        <v>1093.44</v>
      </c>
      <c r="CZ117">
        <f t="shared" si="73"/>
        <v>1149.8900000000001</v>
      </c>
      <c r="DA117">
        <f t="shared" si="74"/>
        <v>9.11</v>
      </c>
      <c r="DB117">
        <f t="shared" si="75"/>
        <v>105309.79</v>
      </c>
      <c r="DC117">
        <f t="shared" si="76"/>
        <v>0</v>
      </c>
      <c r="DD117" t="s">
        <v>6</v>
      </c>
      <c r="DE117" t="s">
        <v>6</v>
      </c>
      <c r="DF117">
        <f t="shared" si="77"/>
        <v>284933.59999999998</v>
      </c>
      <c r="DG117">
        <f t="shared" si="78"/>
        <v>0</v>
      </c>
      <c r="DH117">
        <f>Source!I130*SmtRes!Y117</f>
        <v>27.2000000052</v>
      </c>
      <c r="DI117">
        <f t="shared" si="79"/>
        <v>1093.44</v>
      </c>
      <c r="DJ117">
        <f t="shared" ref="DJ117:DJ118" si="81">DF117</f>
        <v>284933.59999999998</v>
      </c>
      <c r="DK117">
        <f>Source!BC130</f>
        <v>9.11</v>
      </c>
      <c r="DL117" t="s">
        <v>6</v>
      </c>
      <c r="DM117">
        <v>0</v>
      </c>
      <c r="DN117" t="s">
        <v>6</v>
      </c>
      <c r="DO117">
        <v>0</v>
      </c>
      <c r="GP117">
        <v>1</v>
      </c>
      <c r="GQ117">
        <v>-1</v>
      </c>
      <c r="GR117">
        <v>-1</v>
      </c>
    </row>
    <row r="118" spans="1:200" x14ac:dyDescent="0.2">
      <c r="A118">
        <f>ROW(Source!A130)</f>
        <v>130</v>
      </c>
      <c r="B118">
        <v>74674256</v>
      </c>
      <c r="C118">
        <v>74715345</v>
      </c>
      <c r="D118">
        <v>49564260</v>
      </c>
      <c r="E118">
        <v>1</v>
      </c>
      <c r="F118">
        <v>1</v>
      </c>
      <c r="G118">
        <v>1</v>
      </c>
      <c r="H118">
        <v>3</v>
      </c>
      <c r="I118" t="s">
        <v>35</v>
      </c>
      <c r="J118" t="s">
        <v>86</v>
      </c>
      <c r="K118" t="s">
        <v>89</v>
      </c>
      <c r="L118">
        <v>1327</v>
      </c>
      <c r="N118">
        <v>1005</v>
      </c>
      <c r="O118" t="s">
        <v>64</v>
      </c>
      <c r="P118" t="s">
        <v>64</v>
      </c>
      <c r="Q118">
        <v>1</v>
      </c>
      <c r="W118">
        <v>0</v>
      </c>
      <c r="X118">
        <v>326221955</v>
      </c>
      <c r="Y118">
        <f t="shared" si="80"/>
        <v>8.4175083999999991</v>
      </c>
      <c r="AA118">
        <v>987.7</v>
      </c>
      <c r="AB118">
        <v>0</v>
      </c>
      <c r="AC118">
        <v>0</v>
      </c>
      <c r="AD118">
        <v>0</v>
      </c>
      <c r="AE118">
        <v>1038.69</v>
      </c>
      <c r="AF118">
        <v>0</v>
      </c>
      <c r="AG118">
        <v>0</v>
      </c>
      <c r="AH118">
        <v>0</v>
      </c>
      <c r="AI118">
        <v>9.11</v>
      </c>
      <c r="AJ118">
        <v>1</v>
      </c>
      <c r="AK118">
        <v>1</v>
      </c>
      <c r="AL118">
        <v>1</v>
      </c>
      <c r="AM118">
        <v>0</v>
      </c>
      <c r="AN118">
        <v>0</v>
      </c>
      <c r="AO118">
        <v>0</v>
      </c>
      <c r="AP118">
        <v>1</v>
      </c>
      <c r="AQ118">
        <v>0</v>
      </c>
      <c r="AR118">
        <v>0</v>
      </c>
      <c r="AS118" t="s">
        <v>6</v>
      </c>
      <c r="AT118">
        <v>8.4175083999999991</v>
      </c>
      <c r="AU118" t="s">
        <v>6</v>
      </c>
      <c r="AV118">
        <v>0</v>
      </c>
      <c r="AW118">
        <v>1</v>
      </c>
      <c r="AX118">
        <v>-1</v>
      </c>
      <c r="AY118">
        <v>0</v>
      </c>
      <c r="AZ118">
        <v>0</v>
      </c>
      <c r="BA118" t="s">
        <v>6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ROUND(Y118*Source!I130,7)</f>
        <v>2.5</v>
      </c>
      <c r="CY118">
        <f t="shared" si="72"/>
        <v>987.7</v>
      </c>
      <c r="CZ118">
        <f t="shared" si="73"/>
        <v>1038.69</v>
      </c>
      <c r="DA118">
        <f t="shared" si="74"/>
        <v>9.11</v>
      </c>
      <c r="DB118">
        <f t="shared" si="75"/>
        <v>8743.18</v>
      </c>
      <c r="DC118">
        <f t="shared" si="76"/>
        <v>0</v>
      </c>
      <c r="DD118" t="s">
        <v>6</v>
      </c>
      <c r="DE118" t="s">
        <v>6</v>
      </c>
      <c r="DF118">
        <f t="shared" si="77"/>
        <v>23656.18</v>
      </c>
      <c r="DG118">
        <f t="shared" si="78"/>
        <v>0</v>
      </c>
      <c r="DH118">
        <f>Source!I130*SmtRes!Y118</f>
        <v>2.4999999947999996</v>
      </c>
      <c r="DI118">
        <f t="shared" si="79"/>
        <v>987.7</v>
      </c>
      <c r="DJ118">
        <f t="shared" si="81"/>
        <v>23656.18</v>
      </c>
      <c r="DK118">
        <f>Source!BC130</f>
        <v>9.11</v>
      </c>
      <c r="DL118" t="s">
        <v>6</v>
      </c>
      <c r="DM118">
        <v>0</v>
      </c>
      <c r="DN118" t="s">
        <v>6</v>
      </c>
      <c r="DO118">
        <v>0</v>
      </c>
      <c r="GP118">
        <v>1</v>
      </c>
      <c r="GQ118">
        <v>-1</v>
      </c>
      <c r="GR118">
        <v>-1</v>
      </c>
    </row>
    <row r="119" spans="1:200" x14ac:dyDescent="0.2">
      <c r="A119">
        <f>ROW(Source!A168)</f>
        <v>168</v>
      </c>
      <c r="B119">
        <v>74674256</v>
      </c>
      <c r="C119">
        <v>74735699</v>
      </c>
      <c r="D119">
        <v>31715109</v>
      </c>
      <c r="E119">
        <v>70</v>
      </c>
      <c r="F119">
        <v>1</v>
      </c>
      <c r="G119">
        <v>1</v>
      </c>
      <c r="H119">
        <v>1</v>
      </c>
      <c r="I119" t="s">
        <v>302</v>
      </c>
      <c r="J119" t="s">
        <v>6</v>
      </c>
      <c r="K119" t="s">
        <v>303</v>
      </c>
      <c r="L119">
        <v>1191</v>
      </c>
      <c r="N119">
        <v>1013</v>
      </c>
      <c r="O119" t="s">
        <v>267</v>
      </c>
      <c r="P119" t="s">
        <v>267</v>
      </c>
      <c r="Q119">
        <v>1</v>
      </c>
      <c r="W119">
        <v>0</v>
      </c>
      <c r="X119">
        <v>784619160</v>
      </c>
      <c r="Y119">
        <f t="shared" ref="Y119:Y124" si="82">(AT119*ROUND(1.05,7))</f>
        <v>161.70000000000002</v>
      </c>
      <c r="AA119">
        <v>0</v>
      </c>
      <c r="AB119">
        <v>0</v>
      </c>
      <c r="AC119">
        <v>0</v>
      </c>
      <c r="AD119">
        <v>291.83</v>
      </c>
      <c r="AE119">
        <v>0</v>
      </c>
      <c r="AF119">
        <v>0</v>
      </c>
      <c r="AG119">
        <v>0</v>
      </c>
      <c r="AH119">
        <v>8.74</v>
      </c>
      <c r="AI119">
        <v>1</v>
      </c>
      <c r="AJ119">
        <v>1</v>
      </c>
      <c r="AK119">
        <v>1</v>
      </c>
      <c r="AL119">
        <v>33.39</v>
      </c>
      <c r="AM119">
        <v>4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6</v>
      </c>
      <c r="AT119">
        <v>154</v>
      </c>
      <c r="AU119" t="s">
        <v>83</v>
      </c>
      <c r="AV119">
        <v>1</v>
      </c>
      <c r="AW119">
        <v>2</v>
      </c>
      <c r="AX119">
        <v>74735713</v>
      </c>
      <c r="AY119">
        <v>1</v>
      </c>
      <c r="AZ119">
        <v>0</v>
      </c>
      <c r="BA119">
        <v>123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U119">
        <f>ROUND(AT119*Source!I168*AH119*AL119,2)</f>
        <v>1797.66</v>
      </c>
      <c r="CV119">
        <f>ROUND(Y119*Source!I168,7)</f>
        <v>6.468</v>
      </c>
      <c r="CW119">
        <v>0</v>
      </c>
      <c r="CX119">
        <f>ROUND(Y119*Source!I168,7)</f>
        <v>6.468</v>
      </c>
      <c r="CY119">
        <f>AD119</f>
        <v>291.83</v>
      </c>
      <c r="CZ119">
        <f>AH119</f>
        <v>8.74</v>
      </c>
      <c r="DA119">
        <f>AL119</f>
        <v>33.39</v>
      </c>
      <c r="DB119">
        <f t="shared" ref="DB119:DB124" si="83">ROUND((ROUND(AT119*CZ119,2)*ROUND(1.05,7)),2)</f>
        <v>1413.26</v>
      </c>
      <c r="DC119">
        <f t="shared" ref="DC119:DC124" si="84">ROUND((ROUND(AT119*AG119,2)*ROUND(1.05,7)),2)</f>
        <v>0</v>
      </c>
      <c r="DD119" t="s">
        <v>6</v>
      </c>
      <c r="DE119" t="s">
        <v>6</v>
      </c>
      <c r="DF119">
        <f t="shared" ref="DF119:DF124" si="85">ROUND(ROUND(AE119,2)*CX119,2)</f>
        <v>0</v>
      </c>
      <c r="DG119">
        <f t="shared" si="78"/>
        <v>0</v>
      </c>
      <c r="DH119">
        <f>Source!I168*SmtRes!Y119</f>
        <v>6.4680000000000009</v>
      </c>
      <c r="DI119">
        <f>AD119</f>
        <v>291.83</v>
      </c>
      <c r="DJ119">
        <f>EtalonRes!AB123</f>
        <v>8.74</v>
      </c>
      <c r="DK119">
        <f>Source!BA168</f>
        <v>33.39</v>
      </c>
      <c r="DL119" t="s">
        <v>6</v>
      </c>
      <c r="DM119">
        <v>0</v>
      </c>
      <c r="DN119" t="s">
        <v>6</v>
      </c>
      <c r="DO119">
        <v>0</v>
      </c>
      <c r="GQ119">
        <v>-1</v>
      </c>
      <c r="GR119">
        <v>-1</v>
      </c>
    </row>
    <row r="120" spans="1:200" x14ac:dyDescent="0.2">
      <c r="A120">
        <f>ROW(Source!A168)</f>
        <v>168</v>
      </c>
      <c r="B120">
        <v>74674256</v>
      </c>
      <c r="C120">
        <v>74735699</v>
      </c>
      <c r="D120">
        <v>31709492</v>
      </c>
      <c r="E120">
        <v>70</v>
      </c>
      <c r="F120">
        <v>1</v>
      </c>
      <c r="G120">
        <v>1</v>
      </c>
      <c r="H120">
        <v>1</v>
      </c>
      <c r="I120" t="s">
        <v>268</v>
      </c>
      <c r="J120" t="s">
        <v>6</v>
      </c>
      <c r="K120" t="s">
        <v>269</v>
      </c>
      <c r="L120">
        <v>1191</v>
      </c>
      <c r="N120">
        <v>1013</v>
      </c>
      <c r="O120" t="s">
        <v>267</v>
      </c>
      <c r="P120" t="s">
        <v>267</v>
      </c>
      <c r="Q120">
        <v>1</v>
      </c>
      <c r="W120">
        <v>0</v>
      </c>
      <c r="X120">
        <v>-1417349443</v>
      </c>
      <c r="Y120">
        <f t="shared" si="82"/>
        <v>1.26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33.39</v>
      </c>
      <c r="AL120">
        <v>1</v>
      </c>
      <c r="AM120">
        <v>4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6</v>
      </c>
      <c r="AT120">
        <v>1.2</v>
      </c>
      <c r="AU120" t="s">
        <v>83</v>
      </c>
      <c r="AV120">
        <v>2</v>
      </c>
      <c r="AW120">
        <v>2</v>
      </c>
      <c r="AX120">
        <v>74735714</v>
      </c>
      <c r="AY120">
        <v>1</v>
      </c>
      <c r="AZ120">
        <v>0</v>
      </c>
      <c r="BA120">
        <v>124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ROUND(Y120*Source!I168,7)</f>
        <v>5.04E-2</v>
      </c>
      <c r="CY120">
        <f>AD120</f>
        <v>0</v>
      </c>
      <c r="CZ120">
        <f>AH120</f>
        <v>0</v>
      </c>
      <c r="DA120">
        <f>AL120</f>
        <v>1</v>
      </c>
      <c r="DB120">
        <f t="shared" si="83"/>
        <v>0</v>
      </c>
      <c r="DC120">
        <f t="shared" si="84"/>
        <v>0</v>
      </c>
      <c r="DD120" t="s">
        <v>6</v>
      </c>
      <c r="DE120" t="s">
        <v>6</v>
      </c>
      <c r="DF120">
        <f t="shared" si="85"/>
        <v>0</v>
      </c>
      <c r="DG120">
        <f t="shared" si="78"/>
        <v>0</v>
      </c>
      <c r="DH120">
        <f>Source!I168*SmtRes!Y120</f>
        <v>5.04E-2</v>
      </c>
      <c r="DI120">
        <f>AD120</f>
        <v>0</v>
      </c>
      <c r="DJ120">
        <f>EtalonRes!AB124</f>
        <v>0</v>
      </c>
      <c r="DK120">
        <f>Source!BA168</f>
        <v>33.39</v>
      </c>
      <c r="DL120" t="s">
        <v>6</v>
      </c>
      <c r="DM120">
        <v>0</v>
      </c>
      <c r="DN120" t="s">
        <v>6</v>
      </c>
      <c r="DO120">
        <v>0</v>
      </c>
      <c r="GQ120">
        <v>-1</v>
      </c>
      <c r="GR120">
        <v>-1</v>
      </c>
    </row>
    <row r="121" spans="1:200" x14ac:dyDescent="0.2">
      <c r="A121">
        <f>ROW(Source!A168)</f>
        <v>168</v>
      </c>
      <c r="B121">
        <v>74674256</v>
      </c>
      <c r="C121">
        <v>74735699</v>
      </c>
      <c r="D121">
        <v>49672573</v>
      </c>
      <c r="E121">
        <v>1</v>
      </c>
      <c r="F121">
        <v>1</v>
      </c>
      <c r="G121">
        <v>1</v>
      </c>
      <c r="H121">
        <v>2</v>
      </c>
      <c r="I121" t="s">
        <v>270</v>
      </c>
      <c r="J121" t="s">
        <v>271</v>
      </c>
      <c r="K121" t="s">
        <v>272</v>
      </c>
      <c r="L121">
        <v>1367</v>
      </c>
      <c r="N121">
        <v>1011</v>
      </c>
      <c r="O121" t="s">
        <v>273</v>
      </c>
      <c r="P121" t="s">
        <v>273</v>
      </c>
      <c r="Q121">
        <v>1</v>
      </c>
      <c r="W121">
        <v>0</v>
      </c>
      <c r="X121">
        <v>-430484415</v>
      </c>
      <c r="Y121">
        <f t="shared" si="82"/>
        <v>0.504</v>
      </c>
      <c r="AA121">
        <v>0</v>
      </c>
      <c r="AB121">
        <v>1530.2</v>
      </c>
      <c r="AC121">
        <v>450.77</v>
      </c>
      <c r="AD121">
        <v>0</v>
      </c>
      <c r="AE121">
        <v>0</v>
      </c>
      <c r="AF121">
        <v>115.4</v>
      </c>
      <c r="AG121">
        <v>13.5</v>
      </c>
      <c r="AH121">
        <v>0</v>
      </c>
      <c r="AI121">
        <v>1</v>
      </c>
      <c r="AJ121">
        <v>13.26</v>
      </c>
      <c r="AK121">
        <v>33.39</v>
      </c>
      <c r="AL121">
        <v>1</v>
      </c>
      <c r="AM121">
        <v>4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6</v>
      </c>
      <c r="AT121">
        <v>0.48</v>
      </c>
      <c r="AU121" t="s">
        <v>83</v>
      </c>
      <c r="AV121">
        <v>0</v>
      </c>
      <c r="AW121">
        <v>2</v>
      </c>
      <c r="AX121">
        <v>74735715</v>
      </c>
      <c r="AY121">
        <v>1</v>
      </c>
      <c r="AZ121">
        <v>0</v>
      </c>
      <c r="BA121">
        <v>125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f>ROUND(Y121*Source!I168*DO121,7)</f>
        <v>0</v>
      </c>
      <c r="CX121">
        <f>ROUND(Y121*Source!I168,7)</f>
        <v>2.0160000000000001E-2</v>
      </c>
      <c r="CY121">
        <f>AB121</f>
        <v>1530.2</v>
      </c>
      <c r="CZ121">
        <f>AF121</f>
        <v>115.4</v>
      </c>
      <c r="DA121">
        <f>AJ121</f>
        <v>13.26</v>
      </c>
      <c r="DB121">
        <f t="shared" si="83"/>
        <v>58.16</v>
      </c>
      <c r="DC121">
        <f t="shared" si="84"/>
        <v>6.8</v>
      </c>
      <c r="DD121" t="s">
        <v>6</v>
      </c>
      <c r="DE121" t="s">
        <v>6</v>
      </c>
      <c r="DF121">
        <f t="shared" si="85"/>
        <v>0</v>
      </c>
      <c r="DG121">
        <f>ROUND(ROUND(AF121*AJ121,2)*CX121,2)</f>
        <v>30.85</v>
      </c>
      <c r="DH121">
        <f>Source!I168*SmtRes!Y121</f>
        <v>2.0160000000000001E-2</v>
      </c>
      <c r="DI121">
        <f>AB121</f>
        <v>1530.2</v>
      </c>
      <c r="DJ121">
        <f>EtalonRes!Z125</f>
        <v>115.4</v>
      </c>
      <c r="DK121">
        <f>Source!BB168</f>
        <v>13.26</v>
      </c>
      <c r="DL121" t="s">
        <v>6</v>
      </c>
      <c r="DM121">
        <v>0</v>
      </c>
      <c r="DN121" t="s">
        <v>6</v>
      </c>
      <c r="DO121">
        <v>0</v>
      </c>
      <c r="GQ121">
        <v>-1</v>
      </c>
      <c r="GR121">
        <v>-1</v>
      </c>
    </row>
    <row r="122" spans="1:200" x14ac:dyDescent="0.2">
      <c r="A122">
        <f>ROW(Source!A168)</f>
        <v>168</v>
      </c>
      <c r="B122">
        <v>74674256</v>
      </c>
      <c r="C122">
        <v>74735699</v>
      </c>
      <c r="D122">
        <v>49672703</v>
      </c>
      <c r="E122">
        <v>1</v>
      </c>
      <c r="F122">
        <v>1</v>
      </c>
      <c r="G122">
        <v>1</v>
      </c>
      <c r="H122">
        <v>2</v>
      </c>
      <c r="I122" t="s">
        <v>304</v>
      </c>
      <c r="J122" t="s">
        <v>305</v>
      </c>
      <c r="K122" t="s">
        <v>306</v>
      </c>
      <c r="L122">
        <v>1367</v>
      </c>
      <c r="N122">
        <v>1011</v>
      </c>
      <c r="O122" t="s">
        <v>273</v>
      </c>
      <c r="P122" t="s">
        <v>273</v>
      </c>
      <c r="Q122">
        <v>1</v>
      </c>
      <c r="W122">
        <v>0</v>
      </c>
      <c r="X122">
        <v>-1424865896</v>
      </c>
      <c r="Y122">
        <f t="shared" si="82"/>
        <v>0.35700000000000004</v>
      </c>
      <c r="AA122">
        <v>0</v>
      </c>
      <c r="AB122">
        <v>88.31</v>
      </c>
      <c r="AC122">
        <v>0</v>
      </c>
      <c r="AD122">
        <v>0</v>
      </c>
      <c r="AE122">
        <v>0</v>
      </c>
      <c r="AF122">
        <v>6.66</v>
      </c>
      <c r="AG122">
        <v>0</v>
      </c>
      <c r="AH122">
        <v>0</v>
      </c>
      <c r="AI122">
        <v>1</v>
      </c>
      <c r="AJ122">
        <v>13.26</v>
      </c>
      <c r="AK122">
        <v>33.39</v>
      </c>
      <c r="AL122">
        <v>1</v>
      </c>
      <c r="AM122">
        <v>4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6</v>
      </c>
      <c r="AT122">
        <v>0.34</v>
      </c>
      <c r="AU122" t="s">
        <v>83</v>
      </c>
      <c r="AV122">
        <v>0</v>
      </c>
      <c r="AW122">
        <v>2</v>
      </c>
      <c r="AX122">
        <v>74735716</v>
      </c>
      <c r="AY122">
        <v>1</v>
      </c>
      <c r="AZ122">
        <v>0</v>
      </c>
      <c r="BA122">
        <v>126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f>ROUND(Y122*Source!I168*DO122,7)</f>
        <v>0</v>
      </c>
      <c r="CX122">
        <f>ROUND(Y122*Source!I168,7)</f>
        <v>1.4279999999999999E-2</v>
      </c>
      <c r="CY122">
        <f>AB122</f>
        <v>88.31</v>
      </c>
      <c r="CZ122">
        <f>AF122</f>
        <v>6.66</v>
      </c>
      <c r="DA122">
        <f>AJ122</f>
        <v>13.26</v>
      </c>
      <c r="DB122">
        <f t="shared" si="83"/>
        <v>2.37</v>
      </c>
      <c r="DC122">
        <f t="shared" si="84"/>
        <v>0</v>
      </c>
      <c r="DD122" t="s">
        <v>6</v>
      </c>
      <c r="DE122" t="s">
        <v>6</v>
      </c>
      <c r="DF122">
        <f t="shared" si="85"/>
        <v>0</v>
      </c>
      <c r="DG122">
        <f>ROUND(ROUND(AF122*AJ122,2)*CX122,2)</f>
        <v>1.26</v>
      </c>
      <c r="DH122">
        <f>Source!I168*SmtRes!Y122</f>
        <v>1.4280000000000001E-2</v>
      </c>
      <c r="DI122">
        <f>AB122</f>
        <v>88.31</v>
      </c>
      <c r="DJ122">
        <f>EtalonRes!Z126</f>
        <v>6.66</v>
      </c>
      <c r="DK122">
        <f>Source!BB168</f>
        <v>13.26</v>
      </c>
      <c r="DL122" t="s">
        <v>6</v>
      </c>
      <c r="DM122">
        <v>0</v>
      </c>
      <c r="DN122" t="s">
        <v>6</v>
      </c>
      <c r="DO122">
        <v>0</v>
      </c>
      <c r="GQ122">
        <v>-1</v>
      </c>
      <c r="GR122">
        <v>-1</v>
      </c>
    </row>
    <row r="123" spans="1:200" x14ac:dyDescent="0.2">
      <c r="A123">
        <f>ROW(Source!A168)</f>
        <v>168</v>
      </c>
      <c r="B123">
        <v>74674256</v>
      </c>
      <c r="C123">
        <v>74735699</v>
      </c>
      <c r="D123">
        <v>49673503</v>
      </c>
      <c r="E123">
        <v>1</v>
      </c>
      <c r="F123">
        <v>1</v>
      </c>
      <c r="G123">
        <v>1</v>
      </c>
      <c r="H123">
        <v>2</v>
      </c>
      <c r="I123" t="s">
        <v>277</v>
      </c>
      <c r="J123" t="s">
        <v>278</v>
      </c>
      <c r="K123" t="s">
        <v>279</v>
      </c>
      <c r="L123">
        <v>1367</v>
      </c>
      <c r="N123">
        <v>1011</v>
      </c>
      <c r="O123" t="s">
        <v>273</v>
      </c>
      <c r="P123" t="s">
        <v>273</v>
      </c>
      <c r="Q123">
        <v>1</v>
      </c>
      <c r="W123">
        <v>0</v>
      </c>
      <c r="X123">
        <v>509054691</v>
      </c>
      <c r="Y123">
        <f t="shared" si="82"/>
        <v>0.75600000000000001</v>
      </c>
      <c r="AA123">
        <v>0</v>
      </c>
      <c r="AB123">
        <v>871.31</v>
      </c>
      <c r="AC123">
        <v>387.32</v>
      </c>
      <c r="AD123">
        <v>0</v>
      </c>
      <c r="AE123">
        <v>0</v>
      </c>
      <c r="AF123">
        <v>65.709999999999994</v>
      </c>
      <c r="AG123">
        <v>11.6</v>
      </c>
      <c r="AH123">
        <v>0</v>
      </c>
      <c r="AI123">
        <v>1</v>
      </c>
      <c r="AJ123">
        <v>13.26</v>
      </c>
      <c r="AK123">
        <v>33.39</v>
      </c>
      <c r="AL123">
        <v>1</v>
      </c>
      <c r="AM123">
        <v>4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6</v>
      </c>
      <c r="AT123">
        <v>0.72</v>
      </c>
      <c r="AU123" t="s">
        <v>83</v>
      </c>
      <c r="AV123">
        <v>0</v>
      </c>
      <c r="AW123">
        <v>2</v>
      </c>
      <c r="AX123">
        <v>74735717</v>
      </c>
      <c r="AY123">
        <v>1</v>
      </c>
      <c r="AZ123">
        <v>0</v>
      </c>
      <c r="BA123">
        <v>127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f>ROUND(Y123*Source!I168*DO123,7)</f>
        <v>0</v>
      </c>
      <c r="CX123">
        <f>ROUND(Y123*Source!I168,7)</f>
        <v>3.024E-2</v>
      </c>
      <c r="CY123">
        <f>AB123</f>
        <v>871.31</v>
      </c>
      <c r="CZ123">
        <f>AF123</f>
        <v>65.709999999999994</v>
      </c>
      <c r="DA123">
        <f>AJ123</f>
        <v>13.26</v>
      </c>
      <c r="DB123">
        <f t="shared" si="83"/>
        <v>49.68</v>
      </c>
      <c r="DC123">
        <f t="shared" si="84"/>
        <v>8.77</v>
      </c>
      <c r="DD123" t="s">
        <v>6</v>
      </c>
      <c r="DE123" t="s">
        <v>6</v>
      </c>
      <c r="DF123">
        <f t="shared" si="85"/>
        <v>0</v>
      </c>
      <c r="DG123">
        <f>ROUND(ROUND(AF123*AJ123,2)*CX123,2)</f>
        <v>26.35</v>
      </c>
      <c r="DH123">
        <f>Source!I168*SmtRes!Y123</f>
        <v>3.024E-2</v>
      </c>
      <c r="DI123">
        <f>AB123</f>
        <v>871.31</v>
      </c>
      <c r="DJ123">
        <f>EtalonRes!Z127</f>
        <v>65.709999999999994</v>
      </c>
      <c r="DK123">
        <f>Source!BB168</f>
        <v>13.26</v>
      </c>
      <c r="DL123" t="s">
        <v>6</v>
      </c>
      <c r="DM123">
        <v>0</v>
      </c>
      <c r="DN123" t="s">
        <v>6</v>
      </c>
      <c r="DO123">
        <v>0</v>
      </c>
      <c r="GQ123">
        <v>-1</v>
      </c>
      <c r="GR123">
        <v>-1</v>
      </c>
    </row>
    <row r="124" spans="1:200" x14ac:dyDescent="0.2">
      <c r="A124">
        <f>ROW(Source!A168)</f>
        <v>168</v>
      </c>
      <c r="B124">
        <v>74674256</v>
      </c>
      <c r="C124">
        <v>74735699</v>
      </c>
      <c r="D124">
        <v>49673715</v>
      </c>
      <c r="E124">
        <v>1</v>
      </c>
      <c r="F124">
        <v>1</v>
      </c>
      <c r="G124">
        <v>1</v>
      </c>
      <c r="H124">
        <v>2</v>
      </c>
      <c r="I124" t="s">
        <v>289</v>
      </c>
      <c r="J124" t="s">
        <v>290</v>
      </c>
      <c r="K124" t="s">
        <v>291</v>
      </c>
      <c r="L124">
        <v>1367</v>
      </c>
      <c r="N124">
        <v>1011</v>
      </c>
      <c r="O124" t="s">
        <v>273</v>
      </c>
      <c r="P124" t="s">
        <v>273</v>
      </c>
      <c r="Q124">
        <v>1</v>
      </c>
      <c r="W124">
        <v>0</v>
      </c>
      <c r="X124">
        <v>829370094</v>
      </c>
      <c r="Y124">
        <f t="shared" si="82"/>
        <v>1.6170000000000002</v>
      </c>
      <c r="AA124">
        <v>0</v>
      </c>
      <c r="AB124">
        <v>107.41</v>
      </c>
      <c r="AC124">
        <v>0</v>
      </c>
      <c r="AD124">
        <v>0</v>
      </c>
      <c r="AE124">
        <v>0</v>
      </c>
      <c r="AF124">
        <v>8.1</v>
      </c>
      <c r="AG124">
        <v>0</v>
      </c>
      <c r="AH124">
        <v>0</v>
      </c>
      <c r="AI124">
        <v>1</v>
      </c>
      <c r="AJ124">
        <v>13.26</v>
      </c>
      <c r="AK124">
        <v>33.39</v>
      </c>
      <c r="AL124">
        <v>1</v>
      </c>
      <c r="AM124">
        <v>4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6</v>
      </c>
      <c r="AT124">
        <v>1.54</v>
      </c>
      <c r="AU124" t="s">
        <v>83</v>
      </c>
      <c r="AV124">
        <v>0</v>
      </c>
      <c r="AW124">
        <v>2</v>
      </c>
      <c r="AX124">
        <v>74735718</v>
      </c>
      <c r="AY124">
        <v>1</v>
      </c>
      <c r="AZ124">
        <v>0</v>
      </c>
      <c r="BA124">
        <v>128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f>ROUND(Y124*Source!I168*DO124,7)</f>
        <v>0</v>
      </c>
      <c r="CX124">
        <f>ROUND(Y124*Source!I168,7)</f>
        <v>6.4680000000000001E-2</v>
      </c>
      <c r="CY124">
        <f>AB124</f>
        <v>107.41</v>
      </c>
      <c r="CZ124">
        <f>AF124</f>
        <v>8.1</v>
      </c>
      <c r="DA124">
        <f>AJ124</f>
        <v>13.26</v>
      </c>
      <c r="DB124">
        <f t="shared" si="83"/>
        <v>13.09</v>
      </c>
      <c r="DC124">
        <f t="shared" si="84"/>
        <v>0</v>
      </c>
      <c r="DD124" t="s">
        <v>6</v>
      </c>
      <c r="DE124" t="s">
        <v>6</v>
      </c>
      <c r="DF124">
        <f t="shared" si="85"/>
        <v>0</v>
      </c>
      <c r="DG124">
        <f>ROUND(ROUND(AF124*AJ124,2)*CX124,2)</f>
        <v>6.95</v>
      </c>
      <c r="DH124">
        <f>Source!I168*SmtRes!Y124</f>
        <v>6.4680000000000015E-2</v>
      </c>
      <c r="DI124">
        <f>AB124</f>
        <v>107.41</v>
      </c>
      <c r="DJ124">
        <f>EtalonRes!Z128</f>
        <v>8.1</v>
      </c>
      <c r="DK124">
        <f>Source!BB168</f>
        <v>13.26</v>
      </c>
      <c r="DL124" t="s">
        <v>6</v>
      </c>
      <c r="DM124">
        <v>0</v>
      </c>
      <c r="DN124" t="s">
        <v>6</v>
      </c>
      <c r="DO124">
        <v>0</v>
      </c>
      <c r="GQ124">
        <v>-1</v>
      </c>
      <c r="GR124">
        <v>-1</v>
      </c>
    </row>
    <row r="125" spans="1:200" x14ac:dyDescent="0.2">
      <c r="A125">
        <f>ROW(Source!A168)</f>
        <v>168</v>
      </c>
      <c r="B125">
        <v>74674256</v>
      </c>
      <c r="C125">
        <v>74735699</v>
      </c>
      <c r="D125">
        <v>49521144</v>
      </c>
      <c r="E125">
        <v>1</v>
      </c>
      <c r="F125">
        <v>1</v>
      </c>
      <c r="G125">
        <v>1</v>
      </c>
      <c r="H125">
        <v>3</v>
      </c>
      <c r="I125" t="s">
        <v>307</v>
      </c>
      <c r="J125" t="s">
        <v>308</v>
      </c>
      <c r="K125" t="s">
        <v>309</v>
      </c>
      <c r="L125">
        <v>1348</v>
      </c>
      <c r="N125">
        <v>1009</v>
      </c>
      <c r="O125" t="s">
        <v>295</v>
      </c>
      <c r="P125" t="s">
        <v>295</v>
      </c>
      <c r="Q125">
        <v>1000</v>
      </c>
      <c r="W125">
        <v>0</v>
      </c>
      <c r="X125">
        <v>-847628873</v>
      </c>
      <c r="Y125" s="174" t="e">
        <f>#REF!</f>
        <v>#REF!</v>
      </c>
      <c r="AA125">
        <v>241405.89</v>
      </c>
      <c r="AB125">
        <v>0</v>
      </c>
      <c r="AC125">
        <v>0</v>
      </c>
      <c r="AD125">
        <v>0</v>
      </c>
      <c r="AE125">
        <v>26499</v>
      </c>
      <c r="AF125">
        <v>0</v>
      </c>
      <c r="AG125">
        <v>0</v>
      </c>
      <c r="AH125">
        <v>0</v>
      </c>
      <c r="AI125">
        <v>9.11</v>
      </c>
      <c r="AJ125">
        <v>1</v>
      </c>
      <c r="AK125">
        <v>1</v>
      </c>
      <c r="AL125">
        <v>1</v>
      </c>
      <c r="AM125">
        <v>4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6</v>
      </c>
      <c r="AT125">
        <v>8.8999999999999995E-4</v>
      </c>
      <c r="AU125" t="s">
        <v>6</v>
      </c>
      <c r="AV125">
        <v>0</v>
      </c>
      <c r="AW125">
        <v>2</v>
      </c>
      <c r="AX125">
        <v>74735719</v>
      </c>
      <c r="AY125">
        <v>1</v>
      </c>
      <c r="AZ125">
        <v>0</v>
      </c>
      <c r="BA125">
        <v>129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 t="e">
        <f>ROUND(Y125*Source!I168,7)</f>
        <v>#REF!</v>
      </c>
      <c r="CY125">
        <f t="shared" ref="CY125:CY131" si="86">AA125</f>
        <v>241405.89</v>
      </c>
      <c r="CZ125">
        <f t="shared" ref="CZ125:CZ131" si="87">AE125</f>
        <v>26499</v>
      </c>
      <c r="DA125">
        <f t="shared" ref="DA125:DA131" si="88">AI125</f>
        <v>9.11</v>
      </c>
      <c r="DB125">
        <f t="shared" ref="DB125:DB131" si="89">ROUND(ROUND(AT125*CZ125,2),2)</f>
        <v>23.58</v>
      </c>
      <c r="DC125">
        <f t="shared" ref="DC125:DC131" si="90">ROUND(ROUND(AT125*AG125,2),2)</f>
        <v>0</v>
      </c>
      <c r="DD125" t="s">
        <v>6</v>
      </c>
      <c r="DE125" t="s">
        <v>6</v>
      </c>
      <c r="DF125" t="e">
        <f t="shared" ref="DF125:DF131" si="91">ROUND(ROUND(AE125*AI125,2)*CX125,2)</f>
        <v>#REF!</v>
      </c>
      <c r="DG125" t="e">
        <f t="shared" ref="DG125:DG133" si="92">ROUND(ROUND(AF125,2)*CX125,2)</f>
        <v>#REF!</v>
      </c>
      <c r="DH125" t="e">
        <f>Source!I168*SmtRes!Y125</f>
        <v>#REF!</v>
      </c>
      <c r="DI125">
        <f t="shared" ref="DI125:DI131" si="93">AA125</f>
        <v>241405.89</v>
      </c>
      <c r="DJ125">
        <f>EtalonRes!Y129</f>
        <v>26499</v>
      </c>
      <c r="DK125">
        <f>Source!BC168</f>
        <v>9.11</v>
      </c>
      <c r="DL125" t="s">
        <v>6</v>
      </c>
      <c r="DM125">
        <v>0</v>
      </c>
      <c r="DN125" t="s">
        <v>6</v>
      </c>
      <c r="DO125">
        <v>0</v>
      </c>
      <c r="GQ125">
        <v>-1</v>
      </c>
      <c r="GR125">
        <v>-1</v>
      </c>
    </row>
    <row r="126" spans="1:200" x14ac:dyDescent="0.2">
      <c r="A126">
        <f>ROW(Source!A168)</f>
        <v>168</v>
      </c>
      <c r="B126">
        <v>74674256</v>
      </c>
      <c r="C126">
        <v>74735699</v>
      </c>
      <c r="D126">
        <v>49524301</v>
      </c>
      <c r="E126">
        <v>1</v>
      </c>
      <c r="F126">
        <v>1</v>
      </c>
      <c r="G126">
        <v>1</v>
      </c>
      <c r="H126">
        <v>3</v>
      </c>
      <c r="I126" t="s">
        <v>292</v>
      </c>
      <c r="J126" t="s">
        <v>293</v>
      </c>
      <c r="K126" t="s">
        <v>294</v>
      </c>
      <c r="L126">
        <v>1348</v>
      </c>
      <c r="N126">
        <v>1009</v>
      </c>
      <c r="O126" t="s">
        <v>295</v>
      </c>
      <c r="P126" t="s">
        <v>295</v>
      </c>
      <c r="Q126">
        <v>1000</v>
      </c>
      <c r="W126">
        <v>0</v>
      </c>
      <c r="X126">
        <v>1824693337</v>
      </c>
      <c r="Y126" s="174" t="e">
        <f>#REF!</f>
        <v>#REF!</v>
      </c>
      <c r="AA126">
        <v>94397.82</v>
      </c>
      <c r="AB126">
        <v>0</v>
      </c>
      <c r="AC126">
        <v>0</v>
      </c>
      <c r="AD126">
        <v>0</v>
      </c>
      <c r="AE126">
        <v>10362</v>
      </c>
      <c r="AF126">
        <v>0</v>
      </c>
      <c r="AG126">
        <v>0</v>
      </c>
      <c r="AH126">
        <v>0</v>
      </c>
      <c r="AI126">
        <v>9.11</v>
      </c>
      <c r="AJ126">
        <v>1</v>
      </c>
      <c r="AK126">
        <v>1</v>
      </c>
      <c r="AL126">
        <v>1</v>
      </c>
      <c r="AM126">
        <v>4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6</v>
      </c>
      <c r="AT126">
        <v>4.4999999999999999E-4</v>
      </c>
      <c r="AU126" t="s">
        <v>6</v>
      </c>
      <c r="AV126">
        <v>0</v>
      </c>
      <c r="AW126">
        <v>2</v>
      </c>
      <c r="AX126">
        <v>74735720</v>
      </c>
      <c r="AY126">
        <v>1</v>
      </c>
      <c r="AZ126">
        <v>0</v>
      </c>
      <c r="BA126">
        <v>130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 t="e">
        <f>ROUND(Y126*Source!I168,7)</f>
        <v>#REF!</v>
      </c>
      <c r="CY126">
        <f t="shared" si="86"/>
        <v>94397.82</v>
      </c>
      <c r="CZ126">
        <f t="shared" si="87"/>
        <v>10362</v>
      </c>
      <c r="DA126">
        <f t="shared" si="88"/>
        <v>9.11</v>
      </c>
      <c r="DB126">
        <f t="shared" si="89"/>
        <v>4.66</v>
      </c>
      <c r="DC126">
        <f t="shared" si="90"/>
        <v>0</v>
      </c>
      <c r="DD126" t="s">
        <v>6</v>
      </c>
      <c r="DE126" t="s">
        <v>6</v>
      </c>
      <c r="DF126" t="e">
        <f t="shared" si="91"/>
        <v>#REF!</v>
      </c>
      <c r="DG126" t="e">
        <f t="shared" si="92"/>
        <v>#REF!</v>
      </c>
      <c r="DH126" t="e">
        <f>Source!I168*SmtRes!Y126</f>
        <v>#REF!</v>
      </c>
      <c r="DI126">
        <f t="shared" si="93"/>
        <v>94397.82</v>
      </c>
      <c r="DJ126">
        <f>EtalonRes!Y130</f>
        <v>10362</v>
      </c>
      <c r="DK126">
        <f>Source!BC168</f>
        <v>9.11</v>
      </c>
      <c r="DL126" t="s">
        <v>6</v>
      </c>
      <c r="DM126">
        <v>0</v>
      </c>
      <c r="DN126" t="s">
        <v>6</v>
      </c>
      <c r="DO126">
        <v>0</v>
      </c>
      <c r="GQ126">
        <v>-1</v>
      </c>
      <c r="GR126">
        <v>-1</v>
      </c>
    </row>
    <row r="127" spans="1:200" x14ac:dyDescent="0.2">
      <c r="A127">
        <f>ROW(Source!A168)</f>
        <v>168</v>
      </c>
      <c r="B127">
        <v>74674256</v>
      </c>
      <c r="C127">
        <v>74735699</v>
      </c>
      <c r="D127">
        <v>49525488</v>
      </c>
      <c r="E127">
        <v>1</v>
      </c>
      <c r="F127">
        <v>1</v>
      </c>
      <c r="G127">
        <v>1</v>
      </c>
      <c r="H127">
        <v>3</v>
      </c>
      <c r="I127" t="s">
        <v>280</v>
      </c>
      <c r="J127" t="s">
        <v>281</v>
      </c>
      <c r="K127" t="s">
        <v>282</v>
      </c>
      <c r="L127">
        <v>1346</v>
      </c>
      <c r="N127">
        <v>1009</v>
      </c>
      <c r="O127" t="s">
        <v>283</v>
      </c>
      <c r="P127" t="s">
        <v>283</v>
      </c>
      <c r="Q127">
        <v>1</v>
      </c>
      <c r="W127">
        <v>0</v>
      </c>
      <c r="X127">
        <v>-1864341761</v>
      </c>
      <c r="Y127" s="174" t="e">
        <f>#REF!</f>
        <v>#REF!</v>
      </c>
      <c r="AA127">
        <v>82.35</v>
      </c>
      <c r="AB127">
        <v>0</v>
      </c>
      <c r="AC127">
        <v>0</v>
      </c>
      <c r="AD127">
        <v>0</v>
      </c>
      <c r="AE127">
        <v>9.0399999999999991</v>
      </c>
      <c r="AF127">
        <v>0</v>
      </c>
      <c r="AG127">
        <v>0</v>
      </c>
      <c r="AH127">
        <v>0</v>
      </c>
      <c r="AI127">
        <v>9.11</v>
      </c>
      <c r="AJ127">
        <v>1</v>
      </c>
      <c r="AK127">
        <v>1</v>
      </c>
      <c r="AL127">
        <v>1</v>
      </c>
      <c r="AM127">
        <v>4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6</v>
      </c>
      <c r="AT127">
        <v>15</v>
      </c>
      <c r="AU127" t="s">
        <v>6</v>
      </c>
      <c r="AV127">
        <v>0</v>
      </c>
      <c r="AW127">
        <v>2</v>
      </c>
      <c r="AX127">
        <v>74735721</v>
      </c>
      <c r="AY127">
        <v>1</v>
      </c>
      <c r="AZ127">
        <v>0</v>
      </c>
      <c r="BA127">
        <v>131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 t="e">
        <f>ROUND(Y127*Source!I168,7)</f>
        <v>#REF!</v>
      </c>
      <c r="CY127">
        <f t="shared" si="86"/>
        <v>82.35</v>
      </c>
      <c r="CZ127">
        <f t="shared" si="87"/>
        <v>9.0399999999999991</v>
      </c>
      <c r="DA127">
        <f t="shared" si="88"/>
        <v>9.11</v>
      </c>
      <c r="DB127">
        <f t="shared" si="89"/>
        <v>135.6</v>
      </c>
      <c r="DC127">
        <f t="shared" si="90"/>
        <v>0</v>
      </c>
      <c r="DD127" t="s">
        <v>6</v>
      </c>
      <c r="DE127" t="s">
        <v>6</v>
      </c>
      <c r="DF127" t="e">
        <f t="shared" si="91"/>
        <v>#REF!</v>
      </c>
      <c r="DG127" t="e">
        <f t="shared" si="92"/>
        <v>#REF!</v>
      </c>
      <c r="DH127" t="e">
        <f>Source!I168*SmtRes!Y127</f>
        <v>#REF!</v>
      </c>
      <c r="DI127">
        <f t="shared" si="93"/>
        <v>82.35</v>
      </c>
      <c r="DJ127">
        <f>EtalonRes!Y131</f>
        <v>9.0399999999999991</v>
      </c>
      <c r="DK127">
        <f>Source!BC168</f>
        <v>9.11</v>
      </c>
      <c r="DL127" t="s">
        <v>6</v>
      </c>
      <c r="DM127">
        <v>0</v>
      </c>
      <c r="DN127" t="s">
        <v>6</v>
      </c>
      <c r="DO127">
        <v>0</v>
      </c>
      <c r="GQ127">
        <v>-1</v>
      </c>
      <c r="GR127">
        <v>-1</v>
      </c>
    </row>
    <row r="128" spans="1:200" x14ac:dyDescent="0.2">
      <c r="A128">
        <f>ROW(Source!A168)</f>
        <v>168</v>
      </c>
      <c r="B128">
        <v>74674256</v>
      </c>
      <c r="C128">
        <v>74735699</v>
      </c>
      <c r="D128">
        <v>49526492</v>
      </c>
      <c r="E128">
        <v>1</v>
      </c>
      <c r="F128">
        <v>1</v>
      </c>
      <c r="G128">
        <v>1</v>
      </c>
      <c r="H128">
        <v>3</v>
      </c>
      <c r="I128" t="s">
        <v>284</v>
      </c>
      <c r="J128" t="s">
        <v>285</v>
      </c>
      <c r="K128" t="s">
        <v>286</v>
      </c>
      <c r="L128">
        <v>1346</v>
      </c>
      <c r="N128">
        <v>1009</v>
      </c>
      <c r="O128" t="s">
        <v>283</v>
      </c>
      <c r="P128" t="s">
        <v>283</v>
      </c>
      <c r="Q128">
        <v>1</v>
      </c>
      <c r="W128">
        <v>0</v>
      </c>
      <c r="X128">
        <v>497341279</v>
      </c>
      <c r="Y128" s="174" t="e">
        <f>#REF!</f>
        <v>#REF!</v>
      </c>
      <c r="AA128">
        <v>210.35</v>
      </c>
      <c r="AB128">
        <v>0</v>
      </c>
      <c r="AC128">
        <v>0</v>
      </c>
      <c r="AD128">
        <v>0</v>
      </c>
      <c r="AE128">
        <v>23.09</v>
      </c>
      <c r="AF128">
        <v>0</v>
      </c>
      <c r="AG128">
        <v>0</v>
      </c>
      <c r="AH128">
        <v>0</v>
      </c>
      <c r="AI128">
        <v>9.11</v>
      </c>
      <c r="AJ128">
        <v>1</v>
      </c>
      <c r="AK128">
        <v>1</v>
      </c>
      <c r="AL128">
        <v>1</v>
      </c>
      <c r="AM128">
        <v>4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6</v>
      </c>
      <c r="AT128">
        <v>8</v>
      </c>
      <c r="AU128" t="s">
        <v>6</v>
      </c>
      <c r="AV128">
        <v>0</v>
      </c>
      <c r="AW128">
        <v>2</v>
      </c>
      <c r="AX128">
        <v>74735722</v>
      </c>
      <c r="AY128">
        <v>1</v>
      </c>
      <c r="AZ128">
        <v>0</v>
      </c>
      <c r="BA128">
        <v>132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 t="e">
        <f>ROUND(Y128*Source!I168,7)</f>
        <v>#REF!</v>
      </c>
      <c r="CY128">
        <f t="shared" si="86"/>
        <v>210.35</v>
      </c>
      <c r="CZ128">
        <f t="shared" si="87"/>
        <v>23.09</v>
      </c>
      <c r="DA128">
        <f t="shared" si="88"/>
        <v>9.11</v>
      </c>
      <c r="DB128">
        <f t="shared" si="89"/>
        <v>184.72</v>
      </c>
      <c r="DC128">
        <f t="shared" si="90"/>
        <v>0</v>
      </c>
      <c r="DD128" t="s">
        <v>6</v>
      </c>
      <c r="DE128" t="s">
        <v>6</v>
      </c>
      <c r="DF128" t="e">
        <f t="shared" si="91"/>
        <v>#REF!</v>
      </c>
      <c r="DG128" t="e">
        <f t="shared" si="92"/>
        <v>#REF!</v>
      </c>
      <c r="DH128" t="e">
        <f>Source!I168*SmtRes!Y128</f>
        <v>#REF!</v>
      </c>
      <c r="DI128">
        <f t="shared" si="93"/>
        <v>210.35</v>
      </c>
      <c r="DJ128">
        <f>EtalonRes!Y132</f>
        <v>23.09</v>
      </c>
      <c r="DK128">
        <f>Source!BC168</f>
        <v>9.11</v>
      </c>
      <c r="DL128" t="s">
        <v>6</v>
      </c>
      <c r="DM128">
        <v>0</v>
      </c>
      <c r="DN128" t="s">
        <v>6</v>
      </c>
      <c r="DO128">
        <v>0</v>
      </c>
      <c r="GQ128">
        <v>-1</v>
      </c>
      <c r="GR128">
        <v>-1</v>
      </c>
    </row>
    <row r="129" spans="1:200" x14ac:dyDescent="0.2">
      <c r="A129">
        <f>ROW(Source!A168)</f>
        <v>168</v>
      </c>
      <c r="B129">
        <v>74674256</v>
      </c>
      <c r="C129">
        <v>74735699</v>
      </c>
      <c r="D129">
        <v>49541437</v>
      </c>
      <c r="E129">
        <v>1</v>
      </c>
      <c r="F129">
        <v>1</v>
      </c>
      <c r="G129">
        <v>1</v>
      </c>
      <c r="H129">
        <v>3</v>
      </c>
      <c r="I129" t="s">
        <v>149</v>
      </c>
      <c r="J129" t="s">
        <v>151</v>
      </c>
      <c r="K129" t="s">
        <v>150</v>
      </c>
      <c r="L129">
        <v>1327</v>
      </c>
      <c r="N129">
        <v>1005</v>
      </c>
      <c r="O129" t="s">
        <v>64</v>
      </c>
      <c r="P129" t="s">
        <v>64</v>
      </c>
      <c r="Q129">
        <v>1</v>
      </c>
      <c r="W129">
        <v>0</v>
      </c>
      <c r="X129">
        <v>2073721092</v>
      </c>
      <c r="Y129">
        <f t="shared" ref="Y129:Y131" si="94">AT129</f>
        <v>25</v>
      </c>
      <c r="AA129">
        <v>311.56</v>
      </c>
      <c r="AB129">
        <v>0</v>
      </c>
      <c r="AC129">
        <v>0</v>
      </c>
      <c r="AD129">
        <v>0</v>
      </c>
      <c r="AE129">
        <v>34.200000000000003</v>
      </c>
      <c r="AF129">
        <v>0</v>
      </c>
      <c r="AG129">
        <v>0</v>
      </c>
      <c r="AH129">
        <v>0</v>
      </c>
      <c r="AI129">
        <v>9.11</v>
      </c>
      <c r="AJ129">
        <v>1</v>
      </c>
      <c r="AK129">
        <v>1</v>
      </c>
      <c r="AL129">
        <v>1</v>
      </c>
      <c r="AM129">
        <v>0</v>
      </c>
      <c r="AN129">
        <v>0</v>
      </c>
      <c r="AO129">
        <v>0</v>
      </c>
      <c r="AP129">
        <v>1</v>
      </c>
      <c r="AQ129">
        <v>0</v>
      </c>
      <c r="AR129">
        <v>0</v>
      </c>
      <c r="AS129" t="s">
        <v>6</v>
      </c>
      <c r="AT129">
        <v>25</v>
      </c>
      <c r="AU129" t="s">
        <v>6</v>
      </c>
      <c r="AV129">
        <v>0</v>
      </c>
      <c r="AW129">
        <v>1</v>
      </c>
      <c r="AX129">
        <v>-1</v>
      </c>
      <c r="AY129">
        <v>0</v>
      </c>
      <c r="AZ129">
        <v>0</v>
      </c>
      <c r="BA129" t="s">
        <v>6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ROUND(Y129*Source!I168,7)</f>
        <v>1</v>
      </c>
      <c r="CY129">
        <f t="shared" si="86"/>
        <v>311.56</v>
      </c>
      <c r="CZ129">
        <f t="shared" si="87"/>
        <v>34.200000000000003</v>
      </c>
      <c r="DA129">
        <f t="shared" si="88"/>
        <v>9.11</v>
      </c>
      <c r="DB129">
        <f t="shared" si="89"/>
        <v>855</v>
      </c>
      <c r="DC129">
        <f t="shared" si="90"/>
        <v>0</v>
      </c>
      <c r="DD129" t="s">
        <v>6</v>
      </c>
      <c r="DE129" t="s">
        <v>6</v>
      </c>
      <c r="DF129">
        <f t="shared" si="91"/>
        <v>311.56</v>
      </c>
      <c r="DG129">
        <f t="shared" si="92"/>
        <v>0</v>
      </c>
      <c r="DH129">
        <f>Source!I168*SmtRes!Y129</f>
        <v>1</v>
      </c>
      <c r="DI129">
        <f t="shared" si="93"/>
        <v>311.56</v>
      </c>
      <c r="DJ129">
        <f t="shared" ref="DJ129:DJ131" si="95">DF129</f>
        <v>311.56</v>
      </c>
      <c r="DK129">
        <f>Source!BC168</f>
        <v>9.11</v>
      </c>
      <c r="DL129" t="s">
        <v>6</v>
      </c>
      <c r="DM129">
        <v>0</v>
      </c>
      <c r="DN129" t="s">
        <v>6</v>
      </c>
      <c r="DO129">
        <v>0</v>
      </c>
      <c r="GP129">
        <v>1</v>
      </c>
      <c r="GQ129">
        <v>-1</v>
      </c>
      <c r="GR129">
        <v>-1</v>
      </c>
    </row>
    <row r="130" spans="1:200" x14ac:dyDescent="0.2">
      <c r="A130">
        <f>ROW(Source!A168)</f>
        <v>168</v>
      </c>
      <c r="B130">
        <v>74674256</v>
      </c>
      <c r="C130">
        <v>74735699</v>
      </c>
      <c r="D130">
        <v>49555131</v>
      </c>
      <c r="E130">
        <v>1</v>
      </c>
      <c r="F130">
        <v>1</v>
      </c>
      <c r="G130">
        <v>1</v>
      </c>
      <c r="H130">
        <v>3</v>
      </c>
      <c r="I130" t="s">
        <v>310</v>
      </c>
      <c r="J130" t="s">
        <v>311</v>
      </c>
      <c r="K130" t="s">
        <v>312</v>
      </c>
      <c r="L130">
        <v>1348</v>
      </c>
      <c r="N130">
        <v>1009</v>
      </c>
      <c r="O130" t="s">
        <v>295</v>
      </c>
      <c r="P130" t="s">
        <v>295</v>
      </c>
      <c r="Q130">
        <v>1000</v>
      </c>
      <c r="W130">
        <v>0</v>
      </c>
      <c r="X130">
        <v>-364749507</v>
      </c>
      <c r="Y130" s="174" t="e">
        <f>#REF!</f>
        <v>#REF!</v>
      </c>
      <c r="AA130">
        <v>156537.13</v>
      </c>
      <c r="AB130">
        <v>0</v>
      </c>
      <c r="AC130">
        <v>0</v>
      </c>
      <c r="AD130">
        <v>0</v>
      </c>
      <c r="AE130">
        <v>17183</v>
      </c>
      <c r="AF130">
        <v>0</v>
      </c>
      <c r="AG130">
        <v>0</v>
      </c>
      <c r="AH130">
        <v>0</v>
      </c>
      <c r="AI130">
        <v>9.11</v>
      </c>
      <c r="AJ130">
        <v>1</v>
      </c>
      <c r="AK130">
        <v>1</v>
      </c>
      <c r="AL130">
        <v>1</v>
      </c>
      <c r="AM130">
        <v>4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6</v>
      </c>
      <c r="AT130">
        <v>5.0099999999999997E-3</v>
      </c>
      <c r="AU130" t="s">
        <v>6</v>
      </c>
      <c r="AV130">
        <v>0</v>
      </c>
      <c r="AW130">
        <v>2</v>
      </c>
      <c r="AX130">
        <v>74735724</v>
      </c>
      <c r="AY130">
        <v>1</v>
      </c>
      <c r="AZ130">
        <v>0</v>
      </c>
      <c r="BA130">
        <v>134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 t="e">
        <f>ROUND(Y130*Source!I168,7)</f>
        <v>#REF!</v>
      </c>
      <c r="CY130">
        <f t="shared" si="86"/>
        <v>156537.13</v>
      </c>
      <c r="CZ130">
        <f t="shared" si="87"/>
        <v>17183</v>
      </c>
      <c r="DA130">
        <f t="shared" si="88"/>
        <v>9.11</v>
      </c>
      <c r="DB130">
        <f t="shared" si="89"/>
        <v>86.09</v>
      </c>
      <c r="DC130">
        <f t="shared" si="90"/>
        <v>0</v>
      </c>
      <c r="DD130" t="s">
        <v>6</v>
      </c>
      <c r="DE130" t="s">
        <v>6</v>
      </c>
      <c r="DF130" t="e">
        <f t="shared" si="91"/>
        <v>#REF!</v>
      </c>
      <c r="DG130" t="e">
        <f t="shared" si="92"/>
        <v>#REF!</v>
      </c>
      <c r="DH130" t="e">
        <f>Source!I168*SmtRes!Y130</f>
        <v>#REF!</v>
      </c>
      <c r="DI130">
        <f t="shared" si="93"/>
        <v>156537.13</v>
      </c>
      <c r="DJ130">
        <f>EtalonRes!Y134</f>
        <v>17183</v>
      </c>
      <c r="DK130">
        <f>Source!BC168</f>
        <v>9.11</v>
      </c>
      <c r="DL130" t="s">
        <v>6</v>
      </c>
      <c r="DM130">
        <v>0</v>
      </c>
      <c r="DN130" t="s">
        <v>6</v>
      </c>
      <c r="DO130">
        <v>0</v>
      </c>
      <c r="GQ130">
        <v>-1</v>
      </c>
      <c r="GR130">
        <v>-1</v>
      </c>
    </row>
    <row r="131" spans="1:200" x14ac:dyDescent="0.2">
      <c r="A131">
        <f>ROW(Source!A168)</f>
        <v>168</v>
      </c>
      <c r="B131">
        <v>74674256</v>
      </c>
      <c r="C131">
        <v>74735699</v>
      </c>
      <c r="D131">
        <v>49564260</v>
      </c>
      <c r="E131">
        <v>1</v>
      </c>
      <c r="F131">
        <v>1</v>
      </c>
      <c r="G131">
        <v>1</v>
      </c>
      <c r="H131">
        <v>3</v>
      </c>
      <c r="I131" t="s">
        <v>35</v>
      </c>
      <c r="J131" t="s">
        <v>86</v>
      </c>
      <c r="K131" t="s">
        <v>85</v>
      </c>
      <c r="L131">
        <v>1327</v>
      </c>
      <c r="N131">
        <v>1005</v>
      </c>
      <c r="O131" t="s">
        <v>64</v>
      </c>
      <c r="P131" t="s">
        <v>64</v>
      </c>
      <c r="Q131">
        <v>1</v>
      </c>
      <c r="W131">
        <v>0</v>
      </c>
      <c r="X131">
        <v>1130695863</v>
      </c>
      <c r="Y131">
        <f t="shared" si="94"/>
        <v>100</v>
      </c>
      <c r="AA131">
        <v>1093.44</v>
      </c>
      <c r="AB131">
        <v>0</v>
      </c>
      <c r="AC131">
        <v>0</v>
      </c>
      <c r="AD131">
        <v>0</v>
      </c>
      <c r="AE131">
        <v>1149.8900000000001</v>
      </c>
      <c r="AF131">
        <v>0</v>
      </c>
      <c r="AG131">
        <v>0</v>
      </c>
      <c r="AH131">
        <v>0</v>
      </c>
      <c r="AI131">
        <v>9.11</v>
      </c>
      <c r="AJ131">
        <v>1</v>
      </c>
      <c r="AK131">
        <v>1</v>
      </c>
      <c r="AL131">
        <v>1</v>
      </c>
      <c r="AM131">
        <v>0</v>
      </c>
      <c r="AN131">
        <v>0</v>
      </c>
      <c r="AO131">
        <v>0</v>
      </c>
      <c r="AP131">
        <v>1</v>
      </c>
      <c r="AQ131">
        <v>0</v>
      </c>
      <c r="AR131">
        <v>0</v>
      </c>
      <c r="AS131" t="s">
        <v>6</v>
      </c>
      <c r="AT131">
        <v>100</v>
      </c>
      <c r="AU131" t="s">
        <v>6</v>
      </c>
      <c r="AV131">
        <v>0</v>
      </c>
      <c r="AW131">
        <v>1</v>
      </c>
      <c r="AX131">
        <v>-1</v>
      </c>
      <c r="AY131">
        <v>0</v>
      </c>
      <c r="AZ131">
        <v>0</v>
      </c>
      <c r="BA131" t="s">
        <v>6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ROUND(Y131*Source!I168,7)</f>
        <v>4</v>
      </c>
      <c r="CY131">
        <f t="shared" si="86"/>
        <v>1093.44</v>
      </c>
      <c r="CZ131">
        <f t="shared" si="87"/>
        <v>1149.8900000000001</v>
      </c>
      <c r="DA131">
        <f t="shared" si="88"/>
        <v>9.11</v>
      </c>
      <c r="DB131">
        <f t="shared" si="89"/>
        <v>114989</v>
      </c>
      <c r="DC131">
        <f t="shared" si="90"/>
        <v>0</v>
      </c>
      <c r="DD131" t="s">
        <v>6</v>
      </c>
      <c r="DE131" t="s">
        <v>6</v>
      </c>
      <c r="DF131">
        <f t="shared" si="91"/>
        <v>41902</v>
      </c>
      <c r="DG131">
        <f t="shared" si="92"/>
        <v>0</v>
      </c>
      <c r="DH131">
        <f>Source!I168*SmtRes!Y131</f>
        <v>4</v>
      </c>
      <c r="DI131">
        <f t="shared" si="93"/>
        <v>1093.44</v>
      </c>
      <c r="DJ131">
        <f t="shared" si="95"/>
        <v>41902</v>
      </c>
      <c r="DK131">
        <f>Source!BC168</f>
        <v>9.11</v>
      </c>
      <c r="DL131" t="s">
        <v>6</v>
      </c>
      <c r="DM131">
        <v>0</v>
      </c>
      <c r="DN131" t="s">
        <v>6</v>
      </c>
      <c r="DO131">
        <v>0</v>
      </c>
      <c r="GP131">
        <v>1</v>
      </c>
      <c r="GQ131">
        <v>-1</v>
      </c>
      <c r="GR131">
        <v>-1</v>
      </c>
    </row>
    <row r="132" spans="1:200" x14ac:dyDescent="0.2">
      <c r="A132">
        <f>ROW(Source!A171)</f>
        <v>171</v>
      </c>
      <c r="B132">
        <v>74674256</v>
      </c>
      <c r="C132">
        <v>74735732</v>
      </c>
      <c r="D132">
        <v>31714704</v>
      </c>
      <c r="E132">
        <v>70</v>
      </c>
      <c r="F132">
        <v>1</v>
      </c>
      <c r="G132">
        <v>1</v>
      </c>
      <c r="H132">
        <v>1</v>
      </c>
      <c r="I132" t="s">
        <v>287</v>
      </c>
      <c r="J132" t="s">
        <v>6</v>
      </c>
      <c r="K132" t="s">
        <v>288</v>
      </c>
      <c r="L132">
        <v>1191</v>
      </c>
      <c r="N132">
        <v>1013</v>
      </c>
      <c r="O132" t="s">
        <v>267</v>
      </c>
      <c r="P132" t="s">
        <v>267</v>
      </c>
      <c r="Q132">
        <v>1</v>
      </c>
      <c r="W132">
        <v>0</v>
      </c>
      <c r="X132">
        <v>-112797078</v>
      </c>
      <c r="Y132">
        <f>(AT132*ROUND(1.05,7))</f>
        <v>1.1130000000000002</v>
      </c>
      <c r="AA132">
        <v>0</v>
      </c>
      <c r="AB132">
        <v>0</v>
      </c>
      <c r="AC132">
        <v>0</v>
      </c>
      <c r="AD132">
        <v>299.51</v>
      </c>
      <c r="AE132">
        <v>0</v>
      </c>
      <c r="AF132">
        <v>0</v>
      </c>
      <c r="AG132">
        <v>0</v>
      </c>
      <c r="AH132">
        <v>8.9700000000000006</v>
      </c>
      <c r="AI132">
        <v>1</v>
      </c>
      <c r="AJ132">
        <v>1</v>
      </c>
      <c r="AK132">
        <v>1</v>
      </c>
      <c r="AL132">
        <v>33.39</v>
      </c>
      <c r="AM132">
        <v>4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6</v>
      </c>
      <c r="AT132">
        <v>1.06</v>
      </c>
      <c r="AU132" t="s">
        <v>26</v>
      </c>
      <c r="AV132">
        <v>1</v>
      </c>
      <c r="AW132">
        <v>2</v>
      </c>
      <c r="AX132">
        <v>74735740</v>
      </c>
      <c r="AY132">
        <v>1</v>
      </c>
      <c r="AZ132">
        <v>0</v>
      </c>
      <c r="BA132">
        <v>140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U132">
        <f>ROUND(AT132*Source!I171*AH132*AL132,2)</f>
        <v>5397.14</v>
      </c>
      <c r="CV132">
        <f>ROUND(Y132*Source!I171,7)</f>
        <v>18.920999999999999</v>
      </c>
      <c r="CW132">
        <v>0</v>
      </c>
      <c r="CX132">
        <f>ROUND(Y132*Source!I171,7)</f>
        <v>18.920999999999999</v>
      </c>
      <c r="CY132">
        <f>AD132</f>
        <v>299.51</v>
      </c>
      <c r="CZ132">
        <f>AH132</f>
        <v>8.9700000000000006</v>
      </c>
      <c r="DA132">
        <f>AL132</f>
        <v>33.39</v>
      </c>
      <c r="DB132">
        <f>ROUND((ROUND(AT132*CZ132,2)*ROUND(1.05,7)),2)</f>
        <v>9.99</v>
      </c>
      <c r="DC132">
        <f>ROUND((ROUND(AT132*AG132,2)*ROUND(1.05,7)),2)</f>
        <v>0</v>
      </c>
      <c r="DD132" t="s">
        <v>6</v>
      </c>
      <c r="DE132" t="s">
        <v>6</v>
      </c>
      <c r="DF132">
        <f>ROUND(ROUND(AE132,2)*CX132,2)</f>
        <v>0</v>
      </c>
      <c r="DG132">
        <f t="shared" si="92"/>
        <v>0</v>
      </c>
      <c r="DH132">
        <f>Source!I171*SmtRes!Y132</f>
        <v>18.921000000000003</v>
      </c>
      <c r="DI132">
        <f>AD132</f>
        <v>299.51</v>
      </c>
      <c r="DJ132">
        <f>EtalonRes!AB140</f>
        <v>8.9700000000000006</v>
      </c>
      <c r="DK132">
        <f>Source!BA171</f>
        <v>33.39</v>
      </c>
      <c r="DL132" t="s">
        <v>6</v>
      </c>
      <c r="DM132">
        <v>0</v>
      </c>
      <c r="DN132" t="s">
        <v>6</v>
      </c>
      <c r="DO132">
        <v>0</v>
      </c>
      <c r="GQ132">
        <v>-1</v>
      </c>
      <c r="GR132">
        <v>-1</v>
      </c>
    </row>
    <row r="133" spans="1:200" x14ac:dyDescent="0.2">
      <c r="A133">
        <f>ROW(Source!A171)</f>
        <v>171</v>
      </c>
      <c r="B133">
        <v>74674256</v>
      </c>
      <c r="C133">
        <v>74735732</v>
      </c>
      <c r="D133">
        <v>31709492</v>
      </c>
      <c r="E133">
        <v>70</v>
      </c>
      <c r="F133">
        <v>1</v>
      </c>
      <c r="G133">
        <v>1</v>
      </c>
      <c r="H133">
        <v>1</v>
      </c>
      <c r="I133" t="s">
        <v>268</v>
      </c>
      <c r="J133" t="s">
        <v>6</v>
      </c>
      <c r="K133" t="s">
        <v>269</v>
      </c>
      <c r="L133">
        <v>1191</v>
      </c>
      <c r="N133">
        <v>1013</v>
      </c>
      <c r="O133" t="s">
        <v>267</v>
      </c>
      <c r="P133" t="s">
        <v>267</v>
      </c>
      <c r="Q133">
        <v>1</v>
      </c>
      <c r="W133">
        <v>0</v>
      </c>
      <c r="X133">
        <v>-1417349443</v>
      </c>
      <c r="Y133">
        <f>(AT133*ROUND(1.05,7))</f>
        <v>1.0500000000000001E-2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33.39</v>
      </c>
      <c r="AL133">
        <v>1</v>
      </c>
      <c r="AM133">
        <v>4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6</v>
      </c>
      <c r="AT133">
        <v>0.01</v>
      </c>
      <c r="AU133" t="s">
        <v>26</v>
      </c>
      <c r="AV133">
        <v>2</v>
      </c>
      <c r="AW133">
        <v>2</v>
      </c>
      <c r="AX133">
        <v>74735741</v>
      </c>
      <c r="AY133">
        <v>1</v>
      </c>
      <c r="AZ133">
        <v>0</v>
      </c>
      <c r="BA133">
        <v>141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v>0</v>
      </c>
      <c r="CX133">
        <f>ROUND(Y133*Source!I171,7)</f>
        <v>0.17849999999999999</v>
      </c>
      <c r="CY133">
        <f>AD133</f>
        <v>0</v>
      </c>
      <c r="CZ133">
        <f>AH133</f>
        <v>0</v>
      </c>
      <c r="DA133">
        <f>AL133</f>
        <v>1</v>
      </c>
      <c r="DB133">
        <f>ROUND((ROUND(AT133*CZ133,2)*ROUND(1.05,7)),2)</f>
        <v>0</v>
      </c>
      <c r="DC133">
        <f>ROUND((ROUND(AT133*AG133,2)*ROUND(1.05,7)),2)</f>
        <v>0</v>
      </c>
      <c r="DD133" t="s">
        <v>6</v>
      </c>
      <c r="DE133" t="s">
        <v>6</v>
      </c>
      <c r="DF133">
        <f>ROUND(ROUND(AE133,2)*CX133,2)</f>
        <v>0</v>
      </c>
      <c r="DG133">
        <f t="shared" si="92"/>
        <v>0</v>
      </c>
      <c r="DH133">
        <f>Source!I171*SmtRes!Y133</f>
        <v>0.17850000000000002</v>
      </c>
      <c r="DI133">
        <f>AD133</f>
        <v>0</v>
      </c>
      <c r="DJ133">
        <f>EtalonRes!AB141</f>
        <v>0</v>
      </c>
      <c r="DK133">
        <f>Source!BA171</f>
        <v>33.39</v>
      </c>
      <c r="DL133" t="s">
        <v>6</v>
      </c>
      <c r="DM133">
        <v>0</v>
      </c>
      <c r="DN133" t="s">
        <v>6</v>
      </c>
      <c r="DO133">
        <v>0</v>
      </c>
      <c r="GQ133">
        <v>-1</v>
      </c>
      <c r="GR133">
        <v>-1</v>
      </c>
    </row>
    <row r="134" spans="1:200" x14ac:dyDescent="0.2">
      <c r="A134">
        <f>ROW(Source!A171)</f>
        <v>171</v>
      </c>
      <c r="B134">
        <v>74674256</v>
      </c>
      <c r="C134">
        <v>74735732</v>
      </c>
      <c r="D134">
        <v>49672695</v>
      </c>
      <c r="E134">
        <v>1</v>
      </c>
      <c r="F134">
        <v>1</v>
      </c>
      <c r="G134">
        <v>1</v>
      </c>
      <c r="H134">
        <v>2</v>
      </c>
      <c r="I134" t="s">
        <v>274</v>
      </c>
      <c r="J134" t="s">
        <v>275</v>
      </c>
      <c r="K134" t="s">
        <v>276</v>
      </c>
      <c r="L134">
        <v>1367</v>
      </c>
      <c r="N134">
        <v>1011</v>
      </c>
      <c r="O134" t="s">
        <v>273</v>
      </c>
      <c r="P134" t="s">
        <v>273</v>
      </c>
      <c r="Q134">
        <v>1</v>
      </c>
      <c r="W134">
        <v>0</v>
      </c>
      <c r="X134">
        <v>1063590936</v>
      </c>
      <c r="Y134">
        <f>(AT134*ROUND(1.05,7))</f>
        <v>0.27300000000000002</v>
      </c>
      <c r="AA134">
        <v>0</v>
      </c>
      <c r="AB134">
        <v>41.37</v>
      </c>
      <c r="AC134">
        <v>0</v>
      </c>
      <c r="AD134">
        <v>0</v>
      </c>
      <c r="AE134">
        <v>0</v>
      </c>
      <c r="AF134">
        <v>3.12</v>
      </c>
      <c r="AG134">
        <v>0</v>
      </c>
      <c r="AH134">
        <v>0</v>
      </c>
      <c r="AI134">
        <v>1</v>
      </c>
      <c r="AJ134">
        <v>13.26</v>
      </c>
      <c r="AK134">
        <v>33.39</v>
      </c>
      <c r="AL134">
        <v>1</v>
      </c>
      <c r="AM134">
        <v>4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6</v>
      </c>
      <c r="AT134">
        <v>0.26</v>
      </c>
      <c r="AU134" t="s">
        <v>83</v>
      </c>
      <c r="AV134">
        <v>0</v>
      </c>
      <c r="AW134">
        <v>2</v>
      </c>
      <c r="AX134">
        <v>74735742</v>
      </c>
      <c r="AY134">
        <v>1</v>
      </c>
      <c r="AZ134">
        <v>0</v>
      </c>
      <c r="BA134">
        <v>142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f>ROUND(Y134*Source!I171*DO134,7)</f>
        <v>0</v>
      </c>
      <c r="CX134">
        <f>ROUND(Y134*Source!I171,7)</f>
        <v>4.641</v>
      </c>
      <c r="CY134">
        <f>AB134</f>
        <v>41.37</v>
      </c>
      <c r="CZ134">
        <f>AF134</f>
        <v>3.12</v>
      </c>
      <c r="DA134">
        <f>AJ134</f>
        <v>13.26</v>
      </c>
      <c r="DB134">
        <f>ROUND((ROUND(AT134*CZ134,2)*ROUND(1.05,7)),2)</f>
        <v>0.85</v>
      </c>
      <c r="DC134">
        <f>ROUND((ROUND(AT134*AG134,2)*ROUND(1.05,7)),2)</f>
        <v>0</v>
      </c>
      <c r="DD134" t="s">
        <v>6</v>
      </c>
      <c r="DE134" t="s">
        <v>6</v>
      </c>
      <c r="DF134">
        <f>ROUND(ROUND(AE134,2)*CX134,2)</f>
        <v>0</v>
      </c>
      <c r="DG134">
        <f>ROUND(ROUND(AF134*AJ134,2)*CX134,2)</f>
        <v>192</v>
      </c>
      <c r="DH134">
        <f>Source!I171*SmtRes!Y134</f>
        <v>4.641</v>
      </c>
      <c r="DI134">
        <f>AB134</f>
        <v>41.37</v>
      </c>
      <c r="DJ134">
        <f>EtalonRes!Z142</f>
        <v>3.12</v>
      </c>
      <c r="DK134">
        <f>Source!BB171</f>
        <v>13.26</v>
      </c>
      <c r="DL134" t="s">
        <v>6</v>
      </c>
      <c r="DM134">
        <v>0</v>
      </c>
      <c r="DN134" t="s">
        <v>6</v>
      </c>
      <c r="DO134">
        <v>0</v>
      </c>
      <c r="GQ134">
        <v>-1</v>
      </c>
      <c r="GR134">
        <v>-1</v>
      </c>
    </row>
    <row r="135" spans="1:200" x14ac:dyDescent="0.2">
      <c r="A135">
        <f>ROW(Source!A171)</f>
        <v>171</v>
      </c>
      <c r="B135">
        <v>74674256</v>
      </c>
      <c r="C135">
        <v>74735732</v>
      </c>
      <c r="D135">
        <v>49673503</v>
      </c>
      <c r="E135">
        <v>1</v>
      </c>
      <c r="F135">
        <v>1</v>
      </c>
      <c r="G135">
        <v>1</v>
      </c>
      <c r="H135">
        <v>2</v>
      </c>
      <c r="I135" t="s">
        <v>277</v>
      </c>
      <c r="J135" t="s">
        <v>278</v>
      </c>
      <c r="K135" t="s">
        <v>279</v>
      </c>
      <c r="L135">
        <v>1367</v>
      </c>
      <c r="N135">
        <v>1011</v>
      </c>
      <c r="O135" t="s">
        <v>273</v>
      </c>
      <c r="P135" t="s">
        <v>273</v>
      </c>
      <c r="Q135">
        <v>1</v>
      </c>
      <c r="W135">
        <v>0</v>
      </c>
      <c r="X135">
        <v>509054691</v>
      </c>
      <c r="Y135">
        <f>(AT135*ROUND(1.05,7))</f>
        <v>1.0500000000000001E-2</v>
      </c>
      <c r="AA135">
        <v>0</v>
      </c>
      <c r="AB135">
        <v>871.31</v>
      </c>
      <c r="AC135">
        <v>387.32</v>
      </c>
      <c r="AD135">
        <v>0</v>
      </c>
      <c r="AE135">
        <v>0</v>
      </c>
      <c r="AF135">
        <v>65.709999999999994</v>
      </c>
      <c r="AG135">
        <v>11.6</v>
      </c>
      <c r="AH135">
        <v>0</v>
      </c>
      <c r="AI135">
        <v>1</v>
      </c>
      <c r="AJ135">
        <v>13.26</v>
      </c>
      <c r="AK135">
        <v>33.39</v>
      </c>
      <c r="AL135">
        <v>1</v>
      </c>
      <c r="AM135">
        <v>4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6</v>
      </c>
      <c r="AT135">
        <v>0.01</v>
      </c>
      <c r="AU135" t="s">
        <v>83</v>
      </c>
      <c r="AV135">
        <v>0</v>
      </c>
      <c r="AW135">
        <v>2</v>
      </c>
      <c r="AX135">
        <v>74735743</v>
      </c>
      <c r="AY135">
        <v>1</v>
      </c>
      <c r="AZ135">
        <v>0</v>
      </c>
      <c r="BA135">
        <v>143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f>ROUND(Y135*Source!I171*DO135,7)</f>
        <v>0</v>
      </c>
      <c r="CX135">
        <f>ROUND(Y135*Source!I171,7)</f>
        <v>0.17849999999999999</v>
      </c>
      <c r="CY135">
        <f>AB135</f>
        <v>871.31</v>
      </c>
      <c r="CZ135">
        <f>AF135</f>
        <v>65.709999999999994</v>
      </c>
      <c r="DA135">
        <f>AJ135</f>
        <v>13.26</v>
      </c>
      <c r="DB135">
        <f>ROUND((ROUND(AT135*CZ135,2)*ROUND(1.05,7)),2)</f>
        <v>0.69</v>
      </c>
      <c r="DC135">
        <f>ROUND((ROUND(AT135*AG135,2)*ROUND(1.05,7)),2)</f>
        <v>0.13</v>
      </c>
      <c r="DD135" t="s">
        <v>6</v>
      </c>
      <c r="DE135" t="s">
        <v>6</v>
      </c>
      <c r="DF135">
        <f>ROUND(ROUND(AE135,2)*CX135,2)</f>
        <v>0</v>
      </c>
      <c r="DG135">
        <f>ROUND(ROUND(AF135*AJ135,2)*CX135,2)</f>
        <v>155.53</v>
      </c>
      <c r="DH135">
        <f>Source!I171*SmtRes!Y135</f>
        <v>0.17850000000000002</v>
      </c>
      <c r="DI135">
        <f>AB135</f>
        <v>871.31</v>
      </c>
      <c r="DJ135">
        <f>EtalonRes!Z143</f>
        <v>65.709999999999994</v>
      </c>
      <c r="DK135">
        <f>Source!BB171</f>
        <v>13.26</v>
      </c>
      <c r="DL135" t="s">
        <v>6</v>
      </c>
      <c r="DM135">
        <v>0</v>
      </c>
      <c r="DN135" t="s">
        <v>6</v>
      </c>
      <c r="DO135">
        <v>0</v>
      </c>
      <c r="GQ135">
        <v>-1</v>
      </c>
      <c r="GR135">
        <v>-1</v>
      </c>
    </row>
    <row r="136" spans="1:200" x14ac:dyDescent="0.2">
      <c r="A136">
        <f>ROW(Source!A171)</f>
        <v>171</v>
      </c>
      <c r="B136">
        <v>74674256</v>
      </c>
      <c r="C136">
        <v>74735732</v>
      </c>
      <c r="D136">
        <v>49525488</v>
      </c>
      <c r="E136">
        <v>1</v>
      </c>
      <c r="F136">
        <v>1</v>
      </c>
      <c r="G136">
        <v>1</v>
      </c>
      <c r="H136">
        <v>3</v>
      </c>
      <c r="I136" t="s">
        <v>280</v>
      </c>
      <c r="J136" t="s">
        <v>281</v>
      </c>
      <c r="K136" t="s">
        <v>282</v>
      </c>
      <c r="L136">
        <v>1346</v>
      </c>
      <c r="N136">
        <v>1009</v>
      </c>
      <c r="O136" t="s">
        <v>283</v>
      </c>
      <c r="P136" t="s">
        <v>283</v>
      </c>
      <c r="Q136">
        <v>1</v>
      </c>
      <c r="W136">
        <v>0</v>
      </c>
      <c r="X136">
        <v>-1864341761</v>
      </c>
      <c r="Y136" s="174" t="e">
        <f>#REF!</f>
        <v>#REF!</v>
      </c>
      <c r="AA136">
        <v>82.35</v>
      </c>
      <c r="AB136">
        <v>0</v>
      </c>
      <c r="AC136">
        <v>0</v>
      </c>
      <c r="AD136">
        <v>0</v>
      </c>
      <c r="AE136">
        <v>9.0399999999999991</v>
      </c>
      <c r="AF136">
        <v>0</v>
      </c>
      <c r="AG136">
        <v>0</v>
      </c>
      <c r="AH136">
        <v>0</v>
      </c>
      <c r="AI136">
        <v>9.11</v>
      </c>
      <c r="AJ136">
        <v>1</v>
      </c>
      <c r="AK136">
        <v>1</v>
      </c>
      <c r="AL136">
        <v>1</v>
      </c>
      <c r="AM136">
        <v>4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6</v>
      </c>
      <c r="AT136">
        <v>0.2</v>
      </c>
      <c r="AU136" t="s">
        <v>6</v>
      </c>
      <c r="AV136">
        <v>0</v>
      </c>
      <c r="AW136">
        <v>2</v>
      </c>
      <c r="AX136">
        <v>74735744</v>
      </c>
      <c r="AY136">
        <v>1</v>
      </c>
      <c r="AZ136">
        <v>0</v>
      </c>
      <c r="BA136">
        <v>144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 t="e">
        <f>ROUND(Y136*Source!I171,7)</f>
        <v>#REF!</v>
      </c>
      <c r="CY136">
        <f>AA136</f>
        <v>82.35</v>
      </c>
      <c r="CZ136">
        <f>AE136</f>
        <v>9.0399999999999991</v>
      </c>
      <c r="DA136">
        <f>AI136</f>
        <v>9.11</v>
      </c>
      <c r="DB136">
        <f>ROUND(ROUND(AT136*CZ136,2),2)</f>
        <v>1.81</v>
      </c>
      <c r="DC136">
        <f>ROUND(ROUND(AT136*AG136,2),2)</f>
        <v>0</v>
      </c>
      <c r="DD136" t="s">
        <v>6</v>
      </c>
      <c r="DE136" t="s">
        <v>6</v>
      </c>
      <c r="DF136" t="e">
        <f>ROUND(ROUND(AE136*AI136,2)*CX136,2)</f>
        <v>#REF!</v>
      </c>
      <c r="DG136" t="e">
        <f>ROUND(ROUND(AF136,2)*CX136,2)</f>
        <v>#REF!</v>
      </c>
      <c r="DH136" t="e">
        <f>Source!I171*SmtRes!Y136</f>
        <v>#REF!</v>
      </c>
      <c r="DI136">
        <f>AA136</f>
        <v>82.35</v>
      </c>
      <c r="DJ136">
        <f>EtalonRes!Y144</f>
        <v>9.0399999999999991</v>
      </c>
      <c r="DK136">
        <f>Source!BC171</f>
        <v>9.11</v>
      </c>
      <c r="DL136" t="s">
        <v>6</v>
      </c>
      <c r="DM136">
        <v>0</v>
      </c>
      <c r="DN136" t="s">
        <v>6</v>
      </c>
      <c r="DO136">
        <v>0</v>
      </c>
      <c r="GQ136">
        <v>-1</v>
      </c>
      <c r="GR136">
        <v>-1</v>
      </c>
    </row>
    <row r="137" spans="1:200" x14ac:dyDescent="0.2">
      <c r="A137">
        <f>ROW(Source!A171)</f>
        <v>171</v>
      </c>
      <c r="B137">
        <v>74674256</v>
      </c>
      <c r="C137">
        <v>74735732</v>
      </c>
      <c r="D137">
        <v>49526492</v>
      </c>
      <c r="E137">
        <v>1</v>
      </c>
      <c r="F137">
        <v>1</v>
      </c>
      <c r="G137">
        <v>1</v>
      </c>
      <c r="H137">
        <v>3</v>
      </c>
      <c r="I137" t="s">
        <v>284</v>
      </c>
      <c r="J137" t="s">
        <v>285</v>
      </c>
      <c r="K137" t="s">
        <v>286</v>
      </c>
      <c r="L137">
        <v>1346</v>
      </c>
      <c r="N137">
        <v>1009</v>
      </c>
      <c r="O137" t="s">
        <v>283</v>
      </c>
      <c r="P137" t="s">
        <v>283</v>
      </c>
      <c r="Q137">
        <v>1</v>
      </c>
      <c r="W137">
        <v>0</v>
      </c>
      <c r="X137">
        <v>497341279</v>
      </c>
      <c r="Y137" s="174" t="e">
        <f>#REF!</f>
        <v>#REF!</v>
      </c>
      <c r="AA137">
        <v>210.35</v>
      </c>
      <c r="AB137">
        <v>0</v>
      </c>
      <c r="AC137">
        <v>0</v>
      </c>
      <c r="AD137">
        <v>0</v>
      </c>
      <c r="AE137">
        <v>23.09</v>
      </c>
      <c r="AF137">
        <v>0</v>
      </c>
      <c r="AG137">
        <v>0</v>
      </c>
      <c r="AH137">
        <v>0</v>
      </c>
      <c r="AI137">
        <v>9.11</v>
      </c>
      <c r="AJ137">
        <v>1</v>
      </c>
      <c r="AK137">
        <v>1</v>
      </c>
      <c r="AL137">
        <v>1</v>
      </c>
      <c r="AM137">
        <v>4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6</v>
      </c>
      <c r="AT137">
        <v>0.56000000000000005</v>
      </c>
      <c r="AU137" t="s">
        <v>6</v>
      </c>
      <c r="AV137">
        <v>0</v>
      </c>
      <c r="AW137">
        <v>2</v>
      </c>
      <c r="AX137">
        <v>74735745</v>
      </c>
      <c r="AY137">
        <v>1</v>
      </c>
      <c r="AZ137">
        <v>0</v>
      </c>
      <c r="BA137">
        <v>145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 t="e">
        <f>ROUND(Y137*Source!I171,7)</f>
        <v>#REF!</v>
      </c>
      <c r="CY137">
        <f>AA137</f>
        <v>210.35</v>
      </c>
      <c r="CZ137">
        <f>AE137</f>
        <v>23.09</v>
      </c>
      <c r="DA137">
        <f>AI137</f>
        <v>9.11</v>
      </c>
      <c r="DB137">
        <f>ROUND(ROUND(AT137*CZ137,2),2)</f>
        <v>12.93</v>
      </c>
      <c r="DC137">
        <f>ROUND(ROUND(AT137*AG137,2),2)</f>
        <v>0</v>
      </c>
      <c r="DD137" t="s">
        <v>6</v>
      </c>
      <c r="DE137" t="s">
        <v>6</v>
      </c>
      <c r="DF137" t="e">
        <f>ROUND(ROUND(AE137*AI137,2)*CX137,2)</f>
        <v>#REF!</v>
      </c>
      <c r="DG137" t="e">
        <f>ROUND(ROUND(AF137,2)*CX137,2)</f>
        <v>#REF!</v>
      </c>
      <c r="DH137" t="e">
        <f>Source!I171*SmtRes!Y137</f>
        <v>#REF!</v>
      </c>
      <c r="DI137">
        <f>AA137</f>
        <v>210.35</v>
      </c>
      <c r="DJ137">
        <f>EtalonRes!Y145</f>
        <v>23.09</v>
      </c>
      <c r="DK137">
        <f>Source!BC171</f>
        <v>9.11</v>
      </c>
      <c r="DL137" t="s">
        <v>6</v>
      </c>
      <c r="DM137">
        <v>0</v>
      </c>
      <c r="DN137" t="s">
        <v>6</v>
      </c>
      <c r="DO137">
        <v>0</v>
      </c>
      <c r="GQ137">
        <v>-1</v>
      </c>
      <c r="GR137">
        <v>-1</v>
      </c>
    </row>
    <row r="138" spans="1:200" x14ac:dyDescent="0.2">
      <c r="A138">
        <f>ROW(Source!A171)</f>
        <v>171</v>
      </c>
      <c r="B138">
        <v>74674256</v>
      </c>
      <c r="C138">
        <v>74735732</v>
      </c>
      <c r="D138">
        <v>0</v>
      </c>
      <c r="E138">
        <v>0</v>
      </c>
      <c r="F138">
        <v>1</v>
      </c>
      <c r="G138">
        <v>1</v>
      </c>
      <c r="H138">
        <v>3</v>
      </c>
      <c r="I138" t="s">
        <v>35</v>
      </c>
      <c r="J138" t="s">
        <v>158</v>
      </c>
      <c r="K138" t="s">
        <v>157</v>
      </c>
      <c r="L138">
        <v>1371</v>
      </c>
      <c r="N138">
        <v>1013</v>
      </c>
      <c r="O138" t="s">
        <v>23</v>
      </c>
      <c r="P138" t="s">
        <v>23</v>
      </c>
      <c r="Q138">
        <v>1</v>
      </c>
      <c r="W138">
        <v>0</v>
      </c>
      <c r="X138">
        <v>1700231692</v>
      </c>
      <c r="Y138">
        <f>AT138</f>
        <v>1</v>
      </c>
      <c r="AA138">
        <v>6534</v>
      </c>
      <c r="AB138">
        <v>0</v>
      </c>
      <c r="AC138">
        <v>0</v>
      </c>
      <c r="AD138">
        <v>0</v>
      </c>
      <c r="AE138">
        <v>6817.39</v>
      </c>
      <c r="AF138">
        <v>0</v>
      </c>
      <c r="AG138">
        <v>0</v>
      </c>
      <c r="AH138">
        <v>0</v>
      </c>
      <c r="AI138">
        <v>6.13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1</v>
      </c>
      <c r="AQ138">
        <v>0</v>
      </c>
      <c r="AR138">
        <v>0</v>
      </c>
      <c r="AS138" t="s">
        <v>6</v>
      </c>
      <c r="AT138">
        <v>1</v>
      </c>
      <c r="AU138" t="s">
        <v>6</v>
      </c>
      <c r="AV138">
        <v>0</v>
      </c>
      <c r="AW138">
        <v>1</v>
      </c>
      <c r="AX138">
        <v>-1</v>
      </c>
      <c r="AY138">
        <v>0</v>
      </c>
      <c r="AZ138">
        <v>0</v>
      </c>
      <c r="BA138" t="s">
        <v>6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ROUND(Y138*Source!I171,7)</f>
        <v>17</v>
      </c>
      <c r="CY138">
        <f>AA138</f>
        <v>6534</v>
      </c>
      <c r="CZ138">
        <f>AE138</f>
        <v>6817.39</v>
      </c>
      <c r="DA138">
        <f>AI138</f>
        <v>6.13</v>
      </c>
      <c r="DB138">
        <f>ROUND(ROUND(AT138*CZ138,2),2)</f>
        <v>6817.39</v>
      </c>
      <c r="DC138">
        <f>ROUND(ROUND(AT138*AG138,2),2)</f>
        <v>0</v>
      </c>
      <c r="DD138" t="s">
        <v>6</v>
      </c>
      <c r="DE138" t="s">
        <v>6</v>
      </c>
      <c r="DF138">
        <f>ROUND(ROUND(AE138*AI138,2)*CX138,2)</f>
        <v>710440.2</v>
      </c>
      <c r="DG138">
        <f>ROUND(ROUND(AF138,2)*CX138,2)</f>
        <v>0</v>
      </c>
      <c r="DH138">
        <f>Source!I171*SmtRes!Y138</f>
        <v>17</v>
      </c>
      <c r="DI138">
        <f>AA138</f>
        <v>6534</v>
      </c>
      <c r="DJ138">
        <f>DF138</f>
        <v>710440.2</v>
      </c>
      <c r="DK138">
        <f>Source!BC171</f>
        <v>9.11</v>
      </c>
      <c r="DL138" t="s">
        <v>6</v>
      </c>
      <c r="DM138">
        <v>0</v>
      </c>
      <c r="DN138" t="s">
        <v>6</v>
      </c>
      <c r="DO138">
        <v>0</v>
      </c>
      <c r="GP138">
        <v>1</v>
      </c>
      <c r="GQ138">
        <v>-1</v>
      </c>
      <c r="GR138">
        <v>-1</v>
      </c>
    </row>
    <row r="139" spans="1:200" x14ac:dyDescent="0.2">
      <c r="A139">
        <f>ROW(Source!A208)</f>
        <v>208</v>
      </c>
      <c r="B139">
        <v>74674256</v>
      </c>
      <c r="C139">
        <v>74715442</v>
      </c>
      <c r="D139">
        <v>31715651</v>
      </c>
      <c r="E139">
        <v>70</v>
      </c>
      <c r="F139">
        <v>1</v>
      </c>
      <c r="G139">
        <v>1</v>
      </c>
      <c r="H139">
        <v>1</v>
      </c>
      <c r="I139" t="s">
        <v>265</v>
      </c>
      <c r="J139" t="s">
        <v>6</v>
      </c>
      <c r="K139" t="s">
        <v>266</v>
      </c>
      <c r="L139">
        <v>1191</v>
      </c>
      <c r="N139">
        <v>1013</v>
      </c>
      <c r="O139" t="s">
        <v>267</v>
      </c>
      <c r="P139" t="s">
        <v>267</v>
      </c>
      <c r="Q139">
        <v>1</v>
      </c>
      <c r="W139">
        <v>0</v>
      </c>
      <c r="X139">
        <v>-1111239348</v>
      </c>
      <c r="Y139">
        <f>(AT139*ROUND(1.05,7))</f>
        <v>3.8325</v>
      </c>
      <c r="AA139">
        <v>0</v>
      </c>
      <c r="AB139">
        <v>0</v>
      </c>
      <c r="AC139">
        <v>0</v>
      </c>
      <c r="AD139">
        <v>321.20999999999998</v>
      </c>
      <c r="AE139">
        <v>0</v>
      </c>
      <c r="AF139">
        <v>0</v>
      </c>
      <c r="AG139">
        <v>0</v>
      </c>
      <c r="AH139">
        <v>9.6199999999999992</v>
      </c>
      <c r="AI139">
        <v>1</v>
      </c>
      <c r="AJ139">
        <v>1</v>
      </c>
      <c r="AK139">
        <v>1</v>
      </c>
      <c r="AL139">
        <v>33.39</v>
      </c>
      <c r="AM139">
        <v>4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6</v>
      </c>
      <c r="AT139">
        <v>3.65</v>
      </c>
      <c r="AU139" t="s">
        <v>26</v>
      </c>
      <c r="AV139">
        <v>1</v>
      </c>
      <c r="AW139">
        <v>2</v>
      </c>
      <c r="AX139">
        <v>74715451</v>
      </c>
      <c r="AY139">
        <v>1</v>
      </c>
      <c r="AZ139">
        <v>0</v>
      </c>
      <c r="BA139">
        <v>147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U139">
        <f>ROUND(AT139*Source!I208*AH139*AL139,2)</f>
        <v>41034.81</v>
      </c>
      <c r="CV139">
        <f>ROUND(Y139*Source!I208,7)</f>
        <v>134.13749999999999</v>
      </c>
      <c r="CW139">
        <v>0</v>
      </c>
      <c r="CX139">
        <f>ROUND(Y139*Source!I208,7)</f>
        <v>134.13749999999999</v>
      </c>
      <c r="CY139">
        <f>AD139</f>
        <v>321.20999999999998</v>
      </c>
      <c r="CZ139">
        <f>AH139</f>
        <v>9.6199999999999992</v>
      </c>
      <c r="DA139">
        <f>AL139</f>
        <v>33.39</v>
      </c>
      <c r="DB139">
        <f>ROUND((ROUND(AT139*CZ139,2)*ROUND(1.05,7)),2)</f>
        <v>36.869999999999997</v>
      </c>
      <c r="DC139">
        <f>ROUND((ROUND(AT139*AG139,2)*ROUND(1.05,7)),2)</f>
        <v>0</v>
      </c>
      <c r="DD139" t="s">
        <v>6</v>
      </c>
      <c r="DE139" t="s">
        <v>6</v>
      </c>
      <c r="DF139">
        <f>ROUND(ROUND(AE139,2)*CX139,2)</f>
        <v>0</v>
      </c>
      <c r="DG139">
        <f>ROUND(ROUND(AF139,2)*CX139,2)</f>
        <v>0</v>
      </c>
      <c r="DH139">
        <f>Source!I208*SmtRes!Y139</f>
        <v>134.13749999999999</v>
      </c>
      <c r="DI139">
        <f>AD139</f>
        <v>321.20999999999998</v>
      </c>
      <c r="DJ139">
        <f>EtalonRes!AB147</f>
        <v>9.6199999999999992</v>
      </c>
      <c r="DK139">
        <f>Source!BA208</f>
        <v>33.39</v>
      </c>
      <c r="DL139" t="s">
        <v>6</v>
      </c>
      <c r="DM139">
        <v>0</v>
      </c>
      <c r="DN139" t="s">
        <v>6</v>
      </c>
      <c r="DO139">
        <v>0</v>
      </c>
      <c r="GQ139">
        <v>-1</v>
      </c>
      <c r="GR139">
        <v>-1</v>
      </c>
    </row>
    <row r="140" spans="1:200" x14ac:dyDescent="0.2">
      <c r="A140">
        <f>ROW(Source!A208)</f>
        <v>208</v>
      </c>
      <c r="B140">
        <v>74674256</v>
      </c>
      <c r="C140">
        <v>74715442</v>
      </c>
      <c r="D140">
        <v>31709492</v>
      </c>
      <c r="E140">
        <v>70</v>
      </c>
      <c r="F140">
        <v>1</v>
      </c>
      <c r="G140">
        <v>1</v>
      </c>
      <c r="H140">
        <v>1</v>
      </c>
      <c r="I140" t="s">
        <v>268</v>
      </c>
      <c r="J140" t="s">
        <v>6</v>
      </c>
      <c r="K140" t="s">
        <v>269</v>
      </c>
      <c r="L140">
        <v>1191</v>
      </c>
      <c r="N140">
        <v>1013</v>
      </c>
      <c r="O140" t="s">
        <v>267</v>
      </c>
      <c r="P140" t="s">
        <v>267</v>
      </c>
      <c r="Q140">
        <v>1</v>
      </c>
      <c r="W140">
        <v>0</v>
      </c>
      <c r="X140">
        <v>-1417349443</v>
      </c>
      <c r="Y140">
        <f>(AT140*ROUND(1.05,7))</f>
        <v>5.2500000000000005E-2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33.39</v>
      </c>
      <c r="AL140">
        <v>1</v>
      </c>
      <c r="AM140">
        <v>4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6</v>
      </c>
      <c r="AT140">
        <v>0.05</v>
      </c>
      <c r="AU140" t="s">
        <v>26</v>
      </c>
      <c r="AV140">
        <v>2</v>
      </c>
      <c r="AW140">
        <v>2</v>
      </c>
      <c r="AX140">
        <v>74715452</v>
      </c>
      <c r="AY140">
        <v>1</v>
      </c>
      <c r="AZ140">
        <v>0</v>
      </c>
      <c r="BA140">
        <v>148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ROUND(Y140*Source!I208,7)</f>
        <v>1.8374999999999999</v>
      </c>
      <c r="CY140">
        <f>AD140</f>
        <v>0</v>
      </c>
      <c r="CZ140">
        <f>AH140</f>
        <v>0</v>
      </c>
      <c r="DA140">
        <f>AL140</f>
        <v>1</v>
      </c>
      <c r="DB140">
        <f>ROUND((ROUND(AT140*CZ140,2)*ROUND(1.05,7)),2)</f>
        <v>0</v>
      </c>
      <c r="DC140">
        <f>ROUND((ROUND(AT140*AG140,2)*ROUND(1.05,7)),2)</f>
        <v>0</v>
      </c>
      <c r="DD140" t="s">
        <v>6</v>
      </c>
      <c r="DE140" t="s">
        <v>6</v>
      </c>
      <c r="DF140">
        <f>ROUND(ROUND(AE140,2)*CX140,2)</f>
        <v>0</v>
      </c>
      <c r="DG140">
        <f>ROUND(ROUND(AF140,2)*CX140,2)</f>
        <v>0</v>
      </c>
      <c r="DH140">
        <f>Source!I208*SmtRes!Y140</f>
        <v>1.8375000000000001</v>
      </c>
      <c r="DI140">
        <f>AD140</f>
        <v>0</v>
      </c>
      <c r="DJ140">
        <f>EtalonRes!AB148</f>
        <v>0</v>
      </c>
      <c r="DK140">
        <f>Source!BA208</f>
        <v>33.39</v>
      </c>
      <c r="DL140" t="s">
        <v>6</v>
      </c>
      <c r="DM140">
        <v>0</v>
      </c>
      <c r="DN140" t="s">
        <v>6</v>
      </c>
      <c r="DO140">
        <v>0</v>
      </c>
      <c r="GQ140">
        <v>-1</v>
      </c>
      <c r="GR140">
        <v>-1</v>
      </c>
    </row>
    <row r="141" spans="1:200" x14ac:dyDescent="0.2">
      <c r="A141">
        <f>ROW(Source!A208)</f>
        <v>208</v>
      </c>
      <c r="B141">
        <v>74674256</v>
      </c>
      <c r="C141">
        <v>74715442</v>
      </c>
      <c r="D141">
        <v>49672573</v>
      </c>
      <c r="E141">
        <v>1</v>
      </c>
      <c r="F141">
        <v>1</v>
      </c>
      <c r="G141">
        <v>1</v>
      </c>
      <c r="H141">
        <v>2</v>
      </c>
      <c r="I141" t="s">
        <v>270</v>
      </c>
      <c r="J141" t="s">
        <v>271</v>
      </c>
      <c r="K141" t="s">
        <v>272</v>
      </c>
      <c r="L141">
        <v>1367</v>
      </c>
      <c r="N141">
        <v>1011</v>
      </c>
      <c r="O141" t="s">
        <v>273</v>
      </c>
      <c r="P141" t="s">
        <v>273</v>
      </c>
      <c r="Q141">
        <v>1</v>
      </c>
      <c r="W141">
        <v>0</v>
      </c>
      <c r="X141">
        <v>-430484415</v>
      </c>
      <c r="Y141">
        <f>(AT141*ROUND(1.05,7))</f>
        <v>1.0500000000000001E-2</v>
      </c>
      <c r="AA141">
        <v>0</v>
      </c>
      <c r="AB141">
        <v>1530.2</v>
      </c>
      <c r="AC141">
        <v>450.77</v>
      </c>
      <c r="AD141">
        <v>0</v>
      </c>
      <c r="AE141">
        <v>0</v>
      </c>
      <c r="AF141">
        <v>115.4</v>
      </c>
      <c r="AG141">
        <v>13.5</v>
      </c>
      <c r="AH141">
        <v>0</v>
      </c>
      <c r="AI141">
        <v>1</v>
      </c>
      <c r="AJ141">
        <v>13.26</v>
      </c>
      <c r="AK141">
        <v>33.39</v>
      </c>
      <c r="AL141">
        <v>1</v>
      </c>
      <c r="AM141">
        <v>4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6</v>
      </c>
      <c r="AT141">
        <v>0.01</v>
      </c>
      <c r="AU141" t="s">
        <v>83</v>
      </c>
      <c r="AV141">
        <v>0</v>
      </c>
      <c r="AW141">
        <v>2</v>
      </c>
      <c r="AX141">
        <v>74715453</v>
      </c>
      <c r="AY141">
        <v>1</v>
      </c>
      <c r="AZ141">
        <v>0</v>
      </c>
      <c r="BA141">
        <v>149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f>ROUND(Y141*Source!I208*DO141,7)</f>
        <v>0</v>
      </c>
      <c r="CX141">
        <f>ROUND(Y141*Source!I208,7)</f>
        <v>0.36749999999999999</v>
      </c>
      <c r="CY141">
        <f>AB141</f>
        <v>1530.2</v>
      </c>
      <c r="CZ141">
        <f>AF141</f>
        <v>115.4</v>
      </c>
      <c r="DA141">
        <f>AJ141</f>
        <v>13.26</v>
      </c>
      <c r="DB141">
        <f>ROUND((ROUND(AT141*CZ141,2)*ROUND(1.05,7)),2)</f>
        <v>1.21</v>
      </c>
      <c r="DC141">
        <f>ROUND((ROUND(AT141*AG141,2)*ROUND(1.05,7)),2)</f>
        <v>0.15</v>
      </c>
      <c r="DD141" t="s">
        <v>6</v>
      </c>
      <c r="DE141" t="s">
        <v>6</v>
      </c>
      <c r="DF141">
        <f>ROUND(ROUND(AE141,2)*CX141,2)</f>
        <v>0</v>
      </c>
      <c r="DG141">
        <f>ROUND(ROUND(AF141*AJ141,2)*CX141,2)</f>
        <v>562.35</v>
      </c>
      <c r="DH141">
        <f>Source!I208*SmtRes!Y141</f>
        <v>0.36750000000000005</v>
      </c>
      <c r="DI141">
        <f>AB141</f>
        <v>1530.2</v>
      </c>
      <c r="DJ141">
        <f>EtalonRes!Z149</f>
        <v>115.4</v>
      </c>
      <c r="DK141">
        <f>Source!BB208</f>
        <v>13.26</v>
      </c>
      <c r="DL141" t="s">
        <v>6</v>
      </c>
      <c r="DM141">
        <v>0</v>
      </c>
      <c r="DN141" t="s">
        <v>6</v>
      </c>
      <c r="DO141">
        <v>0</v>
      </c>
      <c r="GQ141">
        <v>-1</v>
      </c>
      <c r="GR141">
        <v>-1</v>
      </c>
    </row>
    <row r="142" spans="1:200" x14ac:dyDescent="0.2">
      <c r="A142">
        <f>ROW(Source!A208)</f>
        <v>208</v>
      </c>
      <c r="B142">
        <v>74674256</v>
      </c>
      <c r="C142">
        <v>74715442</v>
      </c>
      <c r="D142">
        <v>49672695</v>
      </c>
      <c r="E142">
        <v>1</v>
      </c>
      <c r="F142">
        <v>1</v>
      </c>
      <c r="G142">
        <v>1</v>
      </c>
      <c r="H142">
        <v>2</v>
      </c>
      <c r="I142" t="s">
        <v>274</v>
      </c>
      <c r="J142" t="s">
        <v>275</v>
      </c>
      <c r="K142" t="s">
        <v>276</v>
      </c>
      <c r="L142">
        <v>1367</v>
      </c>
      <c r="N142">
        <v>1011</v>
      </c>
      <c r="O142" t="s">
        <v>273</v>
      </c>
      <c r="P142" t="s">
        <v>273</v>
      </c>
      <c r="Q142">
        <v>1</v>
      </c>
      <c r="W142">
        <v>0</v>
      </c>
      <c r="X142">
        <v>1063590936</v>
      </c>
      <c r="Y142">
        <f>(AT142*ROUND(1.05,7))</f>
        <v>0.95550000000000013</v>
      </c>
      <c r="AA142">
        <v>0</v>
      </c>
      <c r="AB142">
        <v>41.37</v>
      </c>
      <c r="AC142">
        <v>0</v>
      </c>
      <c r="AD142">
        <v>0</v>
      </c>
      <c r="AE142">
        <v>0</v>
      </c>
      <c r="AF142">
        <v>3.12</v>
      </c>
      <c r="AG142">
        <v>0</v>
      </c>
      <c r="AH142">
        <v>0</v>
      </c>
      <c r="AI142">
        <v>1</v>
      </c>
      <c r="AJ142">
        <v>13.26</v>
      </c>
      <c r="AK142">
        <v>33.39</v>
      </c>
      <c r="AL142">
        <v>1</v>
      </c>
      <c r="AM142">
        <v>4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6</v>
      </c>
      <c r="AT142">
        <v>0.91</v>
      </c>
      <c r="AU142" t="s">
        <v>83</v>
      </c>
      <c r="AV142">
        <v>0</v>
      </c>
      <c r="AW142">
        <v>2</v>
      </c>
      <c r="AX142">
        <v>74715454</v>
      </c>
      <c r="AY142">
        <v>1</v>
      </c>
      <c r="AZ142">
        <v>0</v>
      </c>
      <c r="BA142">
        <v>150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V142">
        <v>0</v>
      </c>
      <c r="CW142">
        <f>ROUND(Y142*Source!I208*DO142,7)</f>
        <v>0</v>
      </c>
      <c r="CX142">
        <f>ROUND(Y142*Source!I208,7)</f>
        <v>33.442500000000003</v>
      </c>
      <c r="CY142">
        <f>AB142</f>
        <v>41.37</v>
      </c>
      <c r="CZ142">
        <f>AF142</f>
        <v>3.12</v>
      </c>
      <c r="DA142">
        <f>AJ142</f>
        <v>13.26</v>
      </c>
      <c r="DB142">
        <f>ROUND((ROUND(AT142*CZ142,2)*ROUND(1.05,7)),2)</f>
        <v>2.98</v>
      </c>
      <c r="DC142">
        <f>ROUND((ROUND(AT142*AG142,2)*ROUND(1.05,7)),2)</f>
        <v>0</v>
      </c>
      <c r="DD142" t="s">
        <v>6</v>
      </c>
      <c r="DE142" t="s">
        <v>6</v>
      </c>
      <c r="DF142">
        <f>ROUND(ROUND(AE142,2)*CX142,2)</f>
        <v>0</v>
      </c>
      <c r="DG142">
        <f>ROUND(ROUND(AF142*AJ142,2)*CX142,2)</f>
        <v>1383.52</v>
      </c>
      <c r="DH142">
        <f>Source!I208*SmtRes!Y142</f>
        <v>33.442500000000003</v>
      </c>
      <c r="DI142">
        <f>AB142</f>
        <v>41.37</v>
      </c>
      <c r="DJ142">
        <f>EtalonRes!Z150</f>
        <v>3.12</v>
      </c>
      <c r="DK142">
        <f>Source!BB208</f>
        <v>13.26</v>
      </c>
      <c r="DL142" t="s">
        <v>6</v>
      </c>
      <c r="DM142">
        <v>0</v>
      </c>
      <c r="DN142" t="s">
        <v>6</v>
      </c>
      <c r="DO142">
        <v>0</v>
      </c>
      <c r="GQ142">
        <v>-1</v>
      </c>
      <c r="GR142">
        <v>-1</v>
      </c>
    </row>
    <row r="143" spans="1:200" x14ac:dyDescent="0.2">
      <c r="A143">
        <f>ROW(Source!A208)</f>
        <v>208</v>
      </c>
      <c r="B143">
        <v>74674256</v>
      </c>
      <c r="C143">
        <v>74715442</v>
      </c>
      <c r="D143">
        <v>49673503</v>
      </c>
      <c r="E143">
        <v>1</v>
      </c>
      <c r="F143">
        <v>1</v>
      </c>
      <c r="G143">
        <v>1</v>
      </c>
      <c r="H143">
        <v>2</v>
      </c>
      <c r="I143" t="s">
        <v>277</v>
      </c>
      <c r="J143" t="s">
        <v>278</v>
      </c>
      <c r="K143" t="s">
        <v>279</v>
      </c>
      <c r="L143">
        <v>1367</v>
      </c>
      <c r="N143">
        <v>1011</v>
      </c>
      <c r="O143" t="s">
        <v>273</v>
      </c>
      <c r="P143" t="s">
        <v>273</v>
      </c>
      <c r="Q143">
        <v>1</v>
      </c>
      <c r="W143">
        <v>0</v>
      </c>
      <c r="X143">
        <v>509054691</v>
      </c>
      <c r="Y143">
        <f>(AT143*ROUND(1.05,7))</f>
        <v>4.2000000000000003E-2</v>
      </c>
      <c r="AA143">
        <v>0</v>
      </c>
      <c r="AB143">
        <v>871.31</v>
      </c>
      <c r="AC143">
        <v>387.32</v>
      </c>
      <c r="AD143">
        <v>0</v>
      </c>
      <c r="AE143">
        <v>0</v>
      </c>
      <c r="AF143">
        <v>65.709999999999994</v>
      </c>
      <c r="AG143">
        <v>11.6</v>
      </c>
      <c r="AH143">
        <v>0</v>
      </c>
      <c r="AI143">
        <v>1</v>
      </c>
      <c r="AJ143">
        <v>13.26</v>
      </c>
      <c r="AK143">
        <v>33.39</v>
      </c>
      <c r="AL143">
        <v>1</v>
      </c>
      <c r="AM143">
        <v>4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6</v>
      </c>
      <c r="AT143">
        <v>0.04</v>
      </c>
      <c r="AU143" t="s">
        <v>83</v>
      </c>
      <c r="AV143">
        <v>0</v>
      </c>
      <c r="AW143">
        <v>2</v>
      </c>
      <c r="AX143">
        <v>74715455</v>
      </c>
      <c r="AY143">
        <v>1</v>
      </c>
      <c r="AZ143">
        <v>0</v>
      </c>
      <c r="BA143">
        <v>151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f>ROUND(Y143*Source!I208*DO143,7)</f>
        <v>0</v>
      </c>
      <c r="CX143">
        <f>ROUND(Y143*Source!I208,7)</f>
        <v>1.47</v>
      </c>
      <c r="CY143">
        <f>AB143</f>
        <v>871.31</v>
      </c>
      <c r="CZ143">
        <f>AF143</f>
        <v>65.709999999999994</v>
      </c>
      <c r="DA143">
        <f>AJ143</f>
        <v>13.26</v>
      </c>
      <c r="DB143">
        <f>ROUND((ROUND(AT143*CZ143,2)*ROUND(1.05,7)),2)</f>
        <v>2.76</v>
      </c>
      <c r="DC143">
        <f>ROUND((ROUND(AT143*AG143,2)*ROUND(1.05,7)),2)</f>
        <v>0.48</v>
      </c>
      <c r="DD143" t="s">
        <v>6</v>
      </c>
      <c r="DE143" t="s">
        <v>6</v>
      </c>
      <c r="DF143">
        <f>ROUND(ROUND(AE143,2)*CX143,2)</f>
        <v>0</v>
      </c>
      <c r="DG143">
        <f>ROUND(ROUND(AF143*AJ143,2)*CX143,2)</f>
        <v>1280.83</v>
      </c>
      <c r="DH143">
        <f>Source!I208*SmtRes!Y143</f>
        <v>1.4700000000000002</v>
      </c>
      <c r="DI143">
        <f>AB143</f>
        <v>871.31</v>
      </c>
      <c r="DJ143">
        <f>EtalonRes!Z151</f>
        <v>65.709999999999994</v>
      </c>
      <c r="DK143">
        <f>Source!BB208</f>
        <v>13.26</v>
      </c>
      <c r="DL143" t="s">
        <v>6</v>
      </c>
      <c r="DM143">
        <v>0</v>
      </c>
      <c r="DN143" t="s">
        <v>6</v>
      </c>
      <c r="DO143">
        <v>0</v>
      </c>
      <c r="GQ143">
        <v>-1</v>
      </c>
      <c r="GR143">
        <v>-1</v>
      </c>
    </row>
    <row r="144" spans="1:200" x14ac:dyDescent="0.2">
      <c r="A144">
        <f>ROW(Source!A208)</f>
        <v>208</v>
      </c>
      <c r="B144">
        <v>74674256</v>
      </c>
      <c r="C144">
        <v>74715442</v>
      </c>
      <c r="D144">
        <v>49525488</v>
      </c>
      <c r="E144">
        <v>1</v>
      </c>
      <c r="F144">
        <v>1</v>
      </c>
      <c r="G144">
        <v>1</v>
      </c>
      <c r="H144">
        <v>3</v>
      </c>
      <c r="I144" t="s">
        <v>280</v>
      </c>
      <c r="J144" t="s">
        <v>281</v>
      </c>
      <c r="K144" t="s">
        <v>282</v>
      </c>
      <c r="L144">
        <v>1346</v>
      </c>
      <c r="N144">
        <v>1009</v>
      </c>
      <c r="O144" t="s">
        <v>283</v>
      </c>
      <c r="P144" t="s">
        <v>283</v>
      </c>
      <c r="Q144">
        <v>1</v>
      </c>
      <c r="W144">
        <v>0</v>
      </c>
      <c r="X144">
        <v>-1864341761</v>
      </c>
      <c r="Y144" s="174" t="e">
        <f>#REF!</f>
        <v>#REF!</v>
      </c>
      <c r="AA144">
        <v>82.35</v>
      </c>
      <c r="AB144">
        <v>0</v>
      </c>
      <c r="AC144">
        <v>0</v>
      </c>
      <c r="AD144">
        <v>0</v>
      </c>
      <c r="AE144">
        <v>9.0399999999999991</v>
      </c>
      <c r="AF144">
        <v>0</v>
      </c>
      <c r="AG144">
        <v>0</v>
      </c>
      <c r="AH144">
        <v>0</v>
      </c>
      <c r="AI144">
        <v>9.11</v>
      </c>
      <c r="AJ144">
        <v>1</v>
      </c>
      <c r="AK144">
        <v>1</v>
      </c>
      <c r="AL144">
        <v>1</v>
      </c>
      <c r="AM144">
        <v>4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6</v>
      </c>
      <c r="AT144">
        <v>0.02</v>
      </c>
      <c r="AU144" t="s">
        <v>6</v>
      </c>
      <c r="AV144">
        <v>0</v>
      </c>
      <c r="AW144">
        <v>2</v>
      </c>
      <c r="AX144">
        <v>74715456</v>
      </c>
      <c r="AY144">
        <v>1</v>
      </c>
      <c r="AZ144">
        <v>0</v>
      </c>
      <c r="BA144">
        <v>152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 t="e">
        <f>ROUND(Y144*Source!I208,7)</f>
        <v>#REF!</v>
      </c>
      <c r="CY144">
        <f>AA144</f>
        <v>82.35</v>
      </c>
      <c r="CZ144">
        <f>AE144</f>
        <v>9.0399999999999991</v>
      </c>
      <c r="DA144">
        <f>AI144</f>
        <v>9.11</v>
      </c>
      <c r="DB144">
        <f>ROUND(ROUND(AT144*CZ144,2),2)</f>
        <v>0.18</v>
      </c>
      <c r="DC144">
        <f>ROUND(ROUND(AT144*AG144,2),2)</f>
        <v>0</v>
      </c>
      <c r="DD144" t="s">
        <v>6</v>
      </c>
      <c r="DE144" t="s">
        <v>6</v>
      </c>
      <c r="DF144" t="e">
        <f>ROUND(ROUND(AE144*AI144,2)*CX144,2)</f>
        <v>#REF!</v>
      </c>
      <c r="DG144" t="e">
        <f>ROUND(ROUND(AF144,2)*CX144,2)</f>
        <v>#REF!</v>
      </c>
      <c r="DH144" t="e">
        <f>Source!I208*SmtRes!Y144</f>
        <v>#REF!</v>
      </c>
      <c r="DI144">
        <f>AA144</f>
        <v>82.35</v>
      </c>
      <c r="DJ144">
        <f>EtalonRes!Y152</f>
        <v>9.0399999999999991</v>
      </c>
      <c r="DK144">
        <f>Source!BC208</f>
        <v>9.11</v>
      </c>
      <c r="DL144" t="s">
        <v>6</v>
      </c>
      <c r="DM144">
        <v>0</v>
      </c>
      <c r="DN144" t="s">
        <v>6</v>
      </c>
      <c r="DO144">
        <v>0</v>
      </c>
      <c r="GQ144">
        <v>-1</v>
      </c>
      <c r="GR144">
        <v>-1</v>
      </c>
    </row>
    <row r="145" spans="1:200" x14ac:dyDescent="0.2">
      <c r="A145">
        <f>ROW(Source!A208)</f>
        <v>208</v>
      </c>
      <c r="B145">
        <v>74674256</v>
      </c>
      <c r="C145">
        <v>74715442</v>
      </c>
      <c r="D145">
        <v>49526492</v>
      </c>
      <c r="E145">
        <v>1</v>
      </c>
      <c r="F145">
        <v>1</v>
      </c>
      <c r="G145">
        <v>1</v>
      </c>
      <c r="H145">
        <v>3</v>
      </c>
      <c r="I145" t="s">
        <v>284</v>
      </c>
      <c r="J145" t="s">
        <v>285</v>
      </c>
      <c r="K145" t="s">
        <v>286</v>
      </c>
      <c r="L145">
        <v>1346</v>
      </c>
      <c r="N145">
        <v>1009</v>
      </c>
      <c r="O145" t="s">
        <v>283</v>
      </c>
      <c r="P145" t="s">
        <v>283</v>
      </c>
      <c r="Q145">
        <v>1</v>
      </c>
      <c r="W145">
        <v>0</v>
      </c>
      <c r="X145">
        <v>497341279</v>
      </c>
      <c r="Y145" s="174" t="e">
        <f>#REF!</f>
        <v>#REF!</v>
      </c>
      <c r="AA145">
        <v>210.35</v>
      </c>
      <c r="AB145">
        <v>0</v>
      </c>
      <c r="AC145">
        <v>0</v>
      </c>
      <c r="AD145">
        <v>0</v>
      </c>
      <c r="AE145">
        <v>23.09</v>
      </c>
      <c r="AF145">
        <v>0</v>
      </c>
      <c r="AG145">
        <v>0</v>
      </c>
      <c r="AH145">
        <v>0</v>
      </c>
      <c r="AI145">
        <v>9.11</v>
      </c>
      <c r="AJ145">
        <v>1</v>
      </c>
      <c r="AK145">
        <v>1</v>
      </c>
      <c r="AL145">
        <v>1</v>
      </c>
      <c r="AM145">
        <v>4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6</v>
      </c>
      <c r="AT145">
        <v>0.08</v>
      </c>
      <c r="AU145" t="s">
        <v>6</v>
      </c>
      <c r="AV145">
        <v>0</v>
      </c>
      <c r="AW145">
        <v>2</v>
      </c>
      <c r="AX145">
        <v>74715457</v>
      </c>
      <c r="AY145">
        <v>1</v>
      </c>
      <c r="AZ145">
        <v>0</v>
      </c>
      <c r="BA145">
        <v>153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 t="e">
        <f>ROUND(Y145*Source!I208,7)</f>
        <v>#REF!</v>
      </c>
      <c r="CY145">
        <f>AA145</f>
        <v>210.35</v>
      </c>
      <c r="CZ145">
        <f>AE145</f>
        <v>23.09</v>
      </c>
      <c r="DA145">
        <f>AI145</f>
        <v>9.11</v>
      </c>
      <c r="DB145">
        <f>ROUND(ROUND(AT145*CZ145,2),2)</f>
        <v>1.85</v>
      </c>
      <c r="DC145">
        <f>ROUND(ROUND(AT145*AG145,2),2)</f>
        <v>0</v>
      </c>
      <c r="DD145" t="s">
        <v>6</v>
      </c>
      <c r="DE145" t="s">
        <v>6</v>
      </c>
      <c r="DF145" t="e">
        <f>ROUND(ROUND(AE145*AI145,2)*CX145,2)</f>
        <v>#REF!</v>
      </c>
      <c r="DG145" t="e">
        <f>ROUND(ROUND(AF145,2)*CX145,2)</f>
        <v>#REF!</v>
      </c>
      <c r="DH145" t="e">
        <f>Source!I208*SmtRes!Y145</f>
        <v>#REF!</v>
      </c>
      <c r="DI145">
        <f>AA145</f>
        <v>210.35</v>
      </c>
      <c r="DJ145">
        <f>EtalonRes!Y153</f>
        <v>23.09</v>
      </c>
      <c r="DK145">
        <f>Source!BC208</f>
        <v>9.11</v>
      </c>
      <c r="DL145" t="s">
        <v>6</v>
      </c>
      <c r="DM145">
        <v>0</v>
      </c>
      <c r="DN145" t="s">
        <v>6</v>
      </c>
      <c r="DO145">
        <v>0</v>
      </c>
      <c r="GQ145">
        <v>-1</v>
      </c>
      <c r="GR145">
        <v>-1</v>
      </c>
    </row>
    <row r="146" spans="1:200" x14ac:dyDescent="0.2">
      <c r="A146">
        <f>ROW(Source!A208)</f>
        <v>208</v>
      </c>
      <c r="B146">
        <v>74674256</v>
      </c>
      <c r="C146">
        <v>74715442</v>
      </c>
      <c r="D146">
        <v>49593399</v>
      </c>
      <c r="E146">
        <v>1</v>
      </c>
      <c r="F146">
        <v>1</v>
      </c>
      <c r="G146">
        <v>1</v>
      </c>
      <c r="H146">
        <v>3</v>
      </c>
      <c r="I146" t="s">
        <v>35</v>
      </c>
      <c r="J146" t="s">
        <v>38</v>
      </c>
      <c r="K146" t="s">
        <v>36</v>
      </c>
      <c r="L146">
        <v>1377</v>
      </c>
      <c r="N146">
        <v>1013</v>
      </c>
      <c r="O146" t="s">
        <v>37</v>
      </c>
      <c r="P146" t="s">
        <v>37</v>
      </c>
      <c r="Q146">
        <v>1</v>
      </c>
      <c r="W146">
        <v>0</v>
      </c>
      <c r="X146">
        <v>-1301764547</v>
      </c>
      <c r="Y146">
        <f>AT146</f>
        <v>1</v>
      </c>
      <c r="AA146">
        <v>3333.33</v>
      </c>
      <c r="AB146">
        <v>0</v>
      </c>
      <c r="AC146">
        <v>0</v>
      </c>
      <c r="AD146">
        <v>0</v>
      </c>
      <c r="AE146">
        <v>3477.8999999999996</v>
      </c>
      <c r="AF146">
        <v>0</v>
      </c>
      <c r="AG146">
        <v>0</v>
      </c>
      <c r="AH146">
        <v>0</v>
      </c>
      <c r="AI146">
        <v>6.13</v>
      </c>
      <c r="AJ146">
        <v>1</v>
      </c>
      <c r="AK146">
        <v>1</v>
      </c>
      <c r="AL146">
        <v>1</v>
      </c>
      <c r="AM146">
        <v>0</v>
      </c>
      <c r="AN146">
        <v>0</v>
      </c>
      <c r="AO146">
        <v>0</v>
      </c>
      <c r="AP146">
        <v>1</v>
      </c>
      <c r="AQ146">
        <v>0</v>
      </c>
      <c r="AR146">
        <v>0</v>
      </c>
      <c r="AS146" t="s">
        <v>6</v>
      </c>
      <c r="AT146">
        <v>1</v>
      </c>
      <c r="AU146" t="s">
        <v>6</v>
      </c>
      <c r="AV146">
        <v>0</v>
      </c>
      <c r="AW146">
        <v>1</v>
      </c>
      <c r="AX146">
        <v>-1</v>
      </c>
      <c r="AY146">
        <v>0</v>
      </c>
      <c r="AZ146">
        <v>0</v>
      </c>
      <c r="BA146" t="s">
        <v>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ROUND(Y146*Source!I208,7)</f>
        <v>35</v>
      </c>
      <c r="CY146">
        <f>AA146</f>
        <v>3333.33</v>
      </c>
      <c r="CZ146">
        <f>AE146</f>
        <v>3477.8999999999996</v>
      </c>
      <c r="DA146">
        <f>AI146</f>
        <v>6.13</v>
      </c>
      <c r="DB146">
        <f>ROUND(ROUND(AT146*CZ146,2),2)</f>
        <v>3477.9</v>
      </c>
      <c r="DC146">
        <f>ROUND(ROUND(AT146*AG146,2),2)</f>
        <v>0</v>
      </c>
      <c r="DD146" t="s">
        <v>6</v>
      </c>
      <c r="DE146" t="s">
        <v>6</v>
      </c>
      <c r="DF146">
        <f>ROUND(ROUND(AE146*AI146,2)*CX146,2)</f>
        <v>746183.55</v>
      </c>
      <c r="DG146">
        <f>ROUND(ROUND(AF146,2)*CX146,2)</f>
        <v>0</v>
      </c>
      <c r="DH146">
        <f>Source!I208*SmtRes!Y146</f>
        <v>35</v>
      </c>
      <c r="DI146">
        <f>AA146</f>
        <v>3333.33</v>
      </c>
      <c r="DJ146">
        <f>DF146</f>
        <v>746183.55</v>
      </c>
      <c r="DK146">
        <f>Source!BC208</f>
        <v>9.11</v>
      </c>
      <c r="DL146" t="s">
        <v>6</v>
      </c>
      <c r="DM146">
        <v>0</v>
      </c>
      <c r="DN146" t="s">
        <v>6</v>
      </c>
      <c r="DO146">
        <v>0</v>
      </c>
      <c r="GP146">
        <v>1</v>
      </c>
      <c r="GQ146">
        <v>-1</v>
      </c>
      <c r="GR146">
        <v>-1</v>
      </c>
    </row>
    <row r="147" spans="1:200" x14ac:dyDescent="0.2">
      <c r="A147">
        <f>ROW(Source!A210)</f>
        <v>210</v>
      </c>
      <c r="B147">
        <v>74674256</v>
      </c>
      <c r="C147">
        <v>74715459</v>
      </c>
      <c r="D147">
        <v>31715651</v>
      </c>
      <c r="E147">
        <v>70</v>
      </c>
      <c r="F147">
        <v>1</v>
      </c>
      <c r="G147">
        <v>1</v>
      </c>
      <c r="H147">
        <v>1</v>
      </c>
      <c r="I147" t="s">
        <v>265</v>
      </c>
      <c r="J147" t="s">
        <v>6</v>
      </c>
      <c r="K147" t="s">
        <v>266</v>
      </c>
      <c r="L147">
        <v>1191</v>
      </c>
      <c r="N147">
        <v>1013</v>
      </c>
      <c r="O147" t="s">
        <v>267</v>
      </c>
      <c r="P147" t="s">
        <v>267</v>
      </c>
      <c r="Q147">
        <v>1</v>
      </c>
      <c r="W147">
        <v>0</v>
      </c>
      <c r="X147">
        <v>-1111239348</v>
      </c>
      <c r="Y147">
        <f>(AT147*ROUND(1.05,7))</f>
        <v>3.8325</v>
      </c>
      <c r="AA147">
        <v>0</v>
      </c>
      <c r="AB147">
        <v>0</v>
      </c>
      <c r="AC147">
        <v>0</v>
      </c>
      <c r="AD147">
        <v>321.20999999999998</v>
      </c>
      <c r="AE147">
        <v>0</v>
      </c>
      <c r="AF147">
        <v>0</v>
      </c>
      <c r="AG147">
        <v>0</v>
      </c>
      <c r="AH147">
        <v>9.6199999999999992</v>
      </c>
      <c r="AI147">
        <v>1</v>
      </c>
      <c r="AJ147">
        <v>1</v>
      </c>
      <c r="AK147">
        <v>1</v>
      </c>
      <c r="AL147">
        <v>33.39</v>
      </c>
      <c r="AM147">
        <v>4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6</v>
      </c>
      <c r="AT147">
        <v>3.65</v>
      </c>
      <c r="AU147" t="s">
        <v>26</v>
      </c>
      <c r="AV147">
        <v>1</v>
      </c>
      <c r="AW147">
        <v>2</v>
      </c>
      <c r="AX147">
        <v>74715468</v>
      </c>
      <c r="AY147">
        <v>1</v>
      </c>
      <c r="AZ147">
        <v>0</v>
      </c>
      <c r="BA147">
        <v>154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U147">
        <f>ROUND(AT147*Source!I210*AH147*AL147,2)</f>
        <v>29310.58</v>
      </c>
      <c r="CV147">
        <f>ROUND(Y147*Source!I210,7)</f>
        <v>95.8125</v>
      </c>
      <c r="CW147">
        <v>0</v>
      </c>
      <c r="CX147">
        <f>ROUND(Y147*Source!I210,7)</f>
        <v>95.8125</v>
      </c>
      <c r="CY147">
        <f>AD147</f>
        <v>321.20999999999998</v>
      </c>
      <c r="CZ147">
        <f>AH147</f>
        <v>9.6199999999999992</v>
      </c>
      <c r="DA147">
        <f>AL147</f>
        <v>33.39</v>
      </c>
      <c r="DB147">
        <f>ROUND((ROUND(AT147*CZ147,2)*ROUND(1.05,7)),2)</f>
        <v>36.869999999999997</v>
      </c>
      <c r="DC147">
        <f>ROUND((ROUND(AT147*AG147,2)*ROUND(1.05,7)),2)</f>
        <v>0</v>
      </c>
      <c r="DD147" t="s">
        <v>6</v>
      </c>
      <c r="DE147" t="s">
        <v>6</v>
      </c>
      <c r="DF147">
        <f>ROUND(ROUND(AE147,2)*CX147,2)</f>
        <v>0</v>
      </c>
      <c r="DG147">
        <f>ROUND(ROUND(AF147,2)*CX147,2)</f>
        <v>0</v>
      </c>
      <c r="DH147">
        <f>Source!I210*SmtRes!Y147</f>
        <v>95.8125</v>
      </c>
      <c r="DI147">
        <f>AD147</f>
        <v>321.20999999999998</v>
      </c>
      <c r="DJ147">
        <f>EtalonRes!AB154</f>
        <v>9.6199999999999992</v>
      </c>
      <c r="DK147">
        <f>Source!BA210</f>
        <v>33.39</v>
      </c>
      <c r="DL147" t="s">
        <v>6</v>
      </c>
      <c r="DM147">
        <v>0</v>
      </c>
      <c r="DN147" t="s">
        <v>6</v>
      </c>
      <c r="DO147">
        <v>0</v>
      </c>
      <c r="GQ147">
        <v>-1</v>
      </c>
      <c r="GR147">
        <v>-1</v>
      </c>
    </row>
    <row r="148" spans="1:200" x14ac:dyDescent="0.2">
      <c r="A148">
        <f>ROW(Source!A210)</f>
        <v>210</v>
      </c>
      <c r="B148">
        <v>74674256</v>
      </c>
      <c r="C148">
        <v>74715459</v>
      </c>
      <c r="D148">
        <v>31709492</v>
      </c>
      <c r="E148">
        <v>70</v>
      </c>
      <c r="F148">
        <v>1</v>
      </c>
      <c r="G148">
        <v>1</v>
      </c>
      <c r="H148">
        <v>1</v>
      </c>
      <c r="I148" t="s">
        <v>268</v>
      </c>
      <c r="J148" t="s">
        <v>6</v>
      </c>
      <c r="K148" t="s">
        <v>269</v>
      </c>
      <c r="L148">
        <v>1191</v>
      </c>
      <c r="N148">
        <v>1013</v>
      </c>
      <c r="O148" t="s">
        <v>267</v>
      </c>
      <c r="P148" t="s">
        <v>267</v>
      </c>
      <c r="Q148">
        <v>1</v>
      </c>
      <c r="W148">
        <v>0</v>
      </c>
      <c r="X148">
        <v>-1417349443</v>
      </c>
      <c r="Y148">
        <f>(AT148*ROUND(1.05,7))</f>
        <v>5.2500000000000005E-2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33.39</v>
      </c>
      <c r="AL148">
        <v>1</v>
      </c>
      <c r="AM148">
        <v>4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6</v>
      </c>
      <c r="AT148">
        <v>0.05</v>
      </c>
      <c r="AU148" t="s">
        <v>26</v>
      </c>
      <c r="AV148">
        <v>2</v>
      </c>
      <c r="AW148">
        <v>2</v>
      </c>
      <c r="AX148">
        <v>74715469</v>
      </c>
      <c r="AY148">
        <v>1</v>
      </c>
      <c r="AZ148">
        <v>0</v>
      </c>
      <c r="BA148">
        <v>155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ROUND(Y148*Source!I210,7)</f>
        <v>1.3125</v>
      </c>
      <c r="CY148">
        <f>AD148</f>
        <v>0</v>
      </c>
      <c r="CZ148">
        <f>AH148</f>
        <v>0</v>
      </c>
      <c r="DA148">
        <f>AL148</f>
        <v>1</v>
      </c>
      <c r="DB148">
        <f>ROUND((ROUND(AT148*CZ148,2)*ROUND(1.05,7)),2)</f>
        <v>0</v>
      </c>
      <c r="DC148">
        <f>ROUND((ROUND(AT148*AG148,2)*ROUND(1.05,7)),2)</f>
        <v>0</v>
      </c>
      <c r="DD148" t="s">
        <v>6</v>
      </c>
      <c r="DE148" t="s">
        <v>6</v>
      </c>
      <c r="DF148">
        <f>ROUND(ROUND(AE148,2)*CX148,2)</f>
        <v>0</v>
      </c>
      <c r="DG148">
        <f>ROUND(ROUND(AF148,2)*CX148,2)</f>
        <v>0</v>
      </c>
      <c r="DH148">
        <f>Source!I210*SmtRes!Y148</f>
        <v>1.3125000000000002</v>
      </c>
      <c r="DI148">
        <f>AD148</f>
        <v>0</v>
      </c>
      <c r="DJ148">
        <f>EtalonRes!AB155</f>
        <v>0</v>
      </c>
      <c r="DK148">
        <f>Source!BA210</f>
        <v>33.39</v>
      </c>
      <c r="DL148" t="s">
        <v>6</v>
      </c>
      <c r="DM148">
        <v>0</v>
      </c>
      <c r="DN148" t="s">
        <v>6</v>
      </c>
      <c r="DO148">
        <v>0</v>
      </c>
      <c r="GQ148">
        <v>-1</v>
      </c>
      <c r="GR148">
        <v>-1</v>
      </c>
    </row>
    <row r="149" spans="1:200" x14ac:dyDescent="0.2">
      <c r="A149">
        <f>ROW(Source!A210)</f>
        <v>210</v>
      </c>
      <c r="B149">
        <v>74674256</v>
      </c>
      <c r="C149">
        <v>74715459</v>
      </c>
      <c r="D149">
        <v>49672573</v>
      </c>
      <c r="E149">
        <v>1</v>
      </c>
      <c r="F149">
        <v>1</v>
      </c>
      <c r="G149">
        <v>1</v>
      </c>
      <c r="H149">
        <v>2</v>
      </c>
      <c r="I149" t="s">
        <v>270</v>
      </c>
      <c r="J149" t="s">
        <v>271</v>
      </c>
      <c r="K149" t="s">
        <v>272</v>
      </c>
      <c r="L149">
        <v>1367</v>
      </c>
      <c r="N149">
        <v>1011</v>
      </c>
      <c r="O149" t="s">
        <v>273</v>
      </c>
      <c r="P149" t="s">
        <v>273</v>
      </c>
      <c r="Q149">
        <v>1</v>
      </c>
      <c r="W149">
        <v>0</v>
      </c>
      <c r="X149">
        <v>-430484415</v>
      </c>
      <c r="Y149">
        <f>(AT149*ROUND(1.05,7))</f>
        <v>1.0500000000000001E-2</v>
      </c>
      <c r="AA149">
        <v>0</v>
      </c>
      <c r="AB149">
        <v>1530.2</v>
      </c>
      <c r="AC149">
        <v>450.77</v>
      </c>
      <c r="AD149">
        <v>0</v>
      </c>
      <c r="AE149">
        <v>0</v>
      </c>
      <c r="AF149">
        <v>115.4</v>
      </c>
      <c r="AG149">
        <v>13.5</v>
      </c>
      <c r="AH149">
        <v>0</v>
      </c>
      <c r="AI149">
        <v>1</v>
      </c>
      <c r="AJ149">
        <v>13.26</v>
      </c>
      <c r="AK149">
        <v>33.39</v>
      </c>
      <c r="AL149">
        <v>1</v>
      </c>
      <c r="AM149">
        <v>4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6</v>
      </c>
      <c r="AT149">
        <v>0.01</v>
      </c>
      <c r="AU149" t="s">
        <v>83</v>
      </c>
      <c r="AV149">
        <v>0</v>
      </c>
      <c r="AW149">
        <v>2</v>
      </c>
      <c r="AX149">
        <v>74715470</v>
      </c>
      <c r="AY149">
        <v>1</v>
      </c>
      <c r="AZ149">
        <v>0</v>
      </c>
      <c r="BA149">
        <v>156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f>ROUND(Y149*Source!I210*DO149,7)</f>
        <v>0</v>
      </c>
      <c r="CX149">
        <f>ROUND(Y149*Source!I210,7)</f>
        <v>0.26250000000000001</v>
      </c>
      <c r="CY149">
        <f>AB149</f>
        <v>1530.2</v>
      </c>
      <c r="CZ149">
        <f>AF149</f>
        <v>115.4</v>
      </c>
      <c r="DA149">
        <f>AJ149</f>
        <v>13.26</v>
      </c>
      <c r="DB149">
        <f>ROUND((ROUND(AT149*CZ149,2)*ROUND(1.05,7)),2)</f>
        <v>1.21</v>
      </c>
      <c r="DC149">
        <f>ROUND((ROUND(AT149*AG149,2)*ROUND(1.05,7)),2)</f>
        <v>0.15</v>
      </c>
      <c r="DD149" t="s">
        <v>6</v>
      </c>
      <c r="DE149" t="s">
        <v>6</v>
      </c>
      <c r="DF149">
        <f>ROUND(ROUND(AE149,2)*CX149,2)</f>
        <v>0</v>
      </c>
      <c r="DG149">
        <f>ROUND(ROUND(AF149*AJ149,2)*CX149,2)</f>
        <v>401.68</v>
      </c>
      <c r="DH149">
        <f>Source!I210*SmtRes!Y149</f>
        <v>0.26250000000000001</v>
      </c>
      <c r="DI149">
        <f>AB149</f>
        <v>1530.2</v>
      </c>
      <c r="DJ149">
        <f>EtalonRes!Z156</f>
        <v>115.4</v>
      </c>
      <c r="DK149">
        <f>Source!BB210</f>
        <v>13.26</v>
      </c>
      <c r="DL149" t="s">
        <v>6</v>
      </c>
      <c r="DM149">
        <v>0</v>
      </c>
      <c r="DN149" t="s">
        <v>6</v>
      </c>
      <c r="DO149">
        <v>0</v>
      </c>
      <c r="GQ149">
        <v>-1</v>
      </c>
      <c r="GR149">
        <v>-1</v>
      </c>
    </row>
    <row r="150" spans="1:200" x14ac:dyDescent="0.2">
      <c r="A150">
        <f>ROW(Source!A210)</f>
        <v>210</v>
      </c>
      <c r="B150">
        <v>74674256</v>
      </c>
      <c r="C150">
        <v>74715459</v>
      </c>
      <c r="D150">
        <v>49672695</v>
      </c>
      <c r="E150">
        <v>1</v>
      </c>
      <c r="F150">
        <v>1</v>
      </c>
      <c r="G150">
        <v>1</v>
      </c>
      <c r="H150">
        <v>2</v>
      </c>
      <c r="I150" t="s">
        <v>274</v>
      </c>
      <c r="J150" t="s">
        <v>275</v>
      </c>
      <c r="K150" t="s">
        <v>276</v>
      </c>
      <c r="L150">
        <v>1367</v>
      </c>
      <c r="N150">
        <v>1011</v>
      </c>
      <c r="O150" t="s">
        <v>273</v>
      </c>
      <c r="P150" t="s">
        <v>273</v>
      </c>
      <c r="Q150">
        <v>1</v>
      </c>
      <c r="W150">
        <v>0</v>
      </c>
      <c r="X150">
        <v>1063590936</v>
      </c>
      <c r="Y150">
        <f>(AT150*ROUND(1.05,7))</f>
        <v>0.95550000000000013</v>
      </c>
      <c r="AA150">
        <v>0</v>
      </c>
      <c r="AB150">
        <v>41.37</v>
      </c>
      <c r="AC150">
        <v>0</v>
      </c>
      <c r="AD150">
        <v>0</v>
      </c>
      <c r="AE150">
        <v>0</v>
      </c>
      <c r="AF150">
        <v>3.12</v>
      </c>
      <c r="AG150">
        <v>0</v>
      </c>
      <c r="AH150">
        <v>0</v>
      </c>
      <c r="AI150">
        <v>1</v>
      </c>
      <c r="AJ150">
        <v>13.26</v>
      </c>
      <c r="AK150">
        <v>33.39</v>
      </c>
      <c r="AL150">
        <v>1</v>
      </c>
      <c r="AM150">
        <v>4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6</v>
      </c>
      <c r="AT150">
        <v>0.91</v>
      </c>
      <c r="AU150" t="s">
        <v>83</v>
      </c>
      <c r="AV150">
        <v>0</v>
      </c>
      <c r="AW150">
        <v>2</v>
      </c>
      <c r="AX150">
        <v>74715471</v>
      </c>
      <c r="AY150">
        <v>1</v>
      </c>
      <c r="AZ150">
        <v>0</v>
      </c>
      <c r="BA150">
        <v>157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f>ROUND(Y150*Source!I210*DO150,7)</f>
        <v>0</v>
      </c>
      <c r="CX150">
        <f>ROUND(Y150*Source!I210,7)</f>
        <v>23.887499999999999</v>
      </c>
      <c r="CY150">
        <f>AB150</f>
        <v>41.37</v>
      </c>
      <c r="CZ150">
        <f>AF150</f>
        <v>3.12</v>
      </c>
      <c r="DA150">
        <f>AJ150</f>
        <v>13.26</v>
      </c>
      <c r="DB150">
        <f>ROUND((ROUND(AT150*CZ150,2)*ROUND(1.05,7)),2)</f>
        <v>2.98</v>
      </c>
      <c r="DC150">
        <f>ROUND((ROUND(AT150*AG150,2)*ROUND(1.05,7)),2)</f>
        <v>0</v>
      </c>
      <c r="DD150" t="s">
        <v>6</v>
      </c>
      <c r="DE150" t="s">
        <v>6</v>
      </c>
      <c r="DF150">
        <f>ROUND(ROUND(AE150,2)*CX150,2)</f>
        <v>0</v>
      </c>
      <c r="DG150">
        <f>ROUND(ROUND(AF150*AJ150,2)*CX150,2)</f>
        <v>988.23</v>
      </c>
      <c r="DH150">
        <f>Source!I210*SmtRes!Y150</f>
        <v>23.887500000000003</v>
      </c>
      <c r="DI150">
        <f>AB150</f>
        <v>41.37</v>
      </c>
      <c r="DJ150">
        <f>EtalonRes!Z157</f>
        <v>3.12</v>
      </c>
      <c r="DK150">
        <f>Source!BB210</f>
        <v>13.26</v>
      </c>
      <c r="DL150" t="s">
        <v>6</v>
      </c>
      <c r="DM150">
        <v>0</v>
      </c>
      <c r="DN150" t="s">
        <v>6</v>
      </c>
      <c r="DO150">
        <v>0</v>
      </c>
      <c r="GQ150">
        <v>-1</v>
      </c>
      <c r="GR150">
        <v>-1</v>
      </c>
    </row>
    <row r="151" spans="1:200" x14ac:dyDescent="0.2">
      <c r="A151">
        <f>ROW(Source!A210)</f>
        <v>210</v>
      </c>
      <c r="B151">
        <v>74674256</v>
      </c>
      <c r="C151">
        <v>74715459</v>
      </c>
      <c r="D151">
        <v>49673503</v>
      </c>
      <c r="E151">
        <v>1</v>
      </c>
      <c r="F151">
        <v>1</v>
      </c>
      <c r="G151">
        <v>1</v>
      </c>
      <c r="H151">
        <v>2</v>
      </c>
      <c r="I151" t="s">
        <v>277</v>
      </c>
      <c r="J151" t="s">
        <v>278</v>
      </c>
      <c r="K151" t="s">
        <v>279</v>
      </c>
      <c r="L151">
        <v>1367</v>
      </c>
      <c r="N151">
        <v>1011</v>
      </c>
      <c r="O151" t="s">
        <v>273</v>
      </c>
      <c r="P151" t="s">
        <v>273</v>
      </c>
      <c r="Q151">
        <v>1</v>
      </c>
      <c r="W151">
        <v>0</v>
      </c>
      <c r="X151">
        <v>509054691</v>
      </c>
      <c r="Y151">
        <f>(AT151*ROUND(1.05,7))</f>
        <v>4.2000000000000003E-2</v>
      </c>
      <c r="AA151">
        <v>0</v>
      </c>
      <c r="AB151">
        <v>871.31</v>
      </c>
      <c r="AC151">
        <v>387.32</v>
      </c>
      <c r="AD151">
        <v>0</v>
      </c>
      <c r="AE151">
        <v>0</v>
      </c>
      <c r="AF151">
        <v>65.709999999999994</v>
      </c>
      <c r="AG151">
        <v>11.6</v>
      </c>
      <c r="AH151">
        <v>0</v>
      </c>
      <c r="AI151">
        <v>1</v>
      </c>
      <c r="AJ151">
        <v>13.26</v>
      </c>
      <c r="AK151">
        <v>33.39</v>
      </c>
      <c r="AL151">
        <v>1</v>
      </c>
      <c r="AM151">
        <v>4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6</v>
      </c>
      <c r="AT151">
        <v>0.04</v>
      </c>
      <c r="AU151" t="s">
        <v>83</v>
      </c>
      <c r="AV151">
        <v>0</v>
      </c>
      <c r="AW151">
        <v>2</v>
      </c>
      <c r="AX151">
        <v>74715472</v>
      </c>
      <c r="AY151">
        <v>1</v>
      </c>
      <c r="AZ151">
        <v>0</v>
      </c>
      <c r="BA151">
        <v>158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f>ROUND(Y151*Source!I210*DO151,7)</f>
        <v>0</v>
      </c>
      <c r="CX151">
        <f>ROUND(Y151*Source!I210,7)</f>
        <v>1.05</v>
      </c>
      <c r="CY151">
        <f>AB151</f>
        <v>871.31</v>
      </c>
      <c r="CZ151">
        <f>AF151</f>
        <v>65.709999999999994</v>
      </c>
      <c r="DA151">
        <f>AJ151</f>
        <v>13.26</v>
      </c>
      <c r="DB151">
        <f>ROUND((ROUND(AT151*CZ151,2)*ROUND(1.05,7)),2)</f>
        <v>2.76</v>
      </c>
      <c r="DC151">
        <f>ROUND((ROUND(AT151*AG151,2)*ROUND(1.05,7)),2)</f>
        <v>0.48</v>
      </c>
      <c r="DD151" t="s">
        <v>6</v>
      </c>
      <c r="DE151" t="s">
        <v>6</v>
      </c>
      <c r="DF151">
        <f>ROUND(ROUND(AE151,2)*CX151,2)</f>
        <v>0</v>
      </c>
      <c r="DG151">
        <f>ROUND(ROUND(AF151*AJ151,2)*CX151,2)</f>
        <v>914.88</v>
      </c>
      <c r="DH151">
        <f>Source!I210*SmtRes!Y151</f>
        <v>1.05</v>
      </c>
      <c r="DI151">
        <f>AB151</f>
        <v>871.31</v>
      </c>
      <c r="DJ151">
        <f>EtalonRes!Z158</f>
        <v>65.709999999999994</v>
      </c>
      <c r="DK151">
        <f>Source!BB210</f>
        <v>13.26</v>
      </c>
      <c r="DL151" t="s">
        <v>6</v>
      </c>
      <c r="DM151">
        <v>0</v>
      </c>
      <c r="DN151" t="s">
        <v>6</v>
      </c>
      <c r="DO151">
        <v>0</v>
      </c>
      <c r="GQ151">
        <v>-1</v>
      </c>
      <c r="GR151">
        <v>-1</v>
      </c>
    </row>
    <row r="152" spans="1:200" x14ac:dyDescent="0.2">
      <c r="A152">
        <f>ROW(Source!A210)</f>
        <v>210</v>
      </c>
      <c r="B152">
        <v>74674256</v>
      </c>
      <c r="C152">
        <v>74715459</v>
      </c>
      <c r="D152">
        <v>49525488</v>
      </c>
      <c r="E152">
        <v>1</v>
      </c>
      <c r="F152">
        <v>1</v>
      </c>
      <c r="G152">
        <v>1</v>
      </c>
      <c r="H152">
        <v>3</v>
      </c>
      <c r="I152" t="s">
        <v>280</v>
      </c>
      <c r="J152" t="s">
        <v>281</v>
      </c>
      <c r="K152" t="s">
        <v>282</v>
      </c>
      <c r="L152">
        <v>1346</v>
      </c>
      <c r="N152">
        <v>1009</v>
      </c>
      <c r="O152" t="s">
        <v>283</v>
      </c>
      <c r="P152" t="s">
        <v>283</v>
      </c>
      <c r="Q152">
        <v>1</v>
      </c>
      <c r="W152">
        <v>0</v>
      </c>
      <c r="X152">
        <v>-1864341761</v>
      </c>
      <c r="Y152" s="174" t="e">
        <f>#REF!</f>
        <v>#REF!</v>
      </c>
      <c r="AA152">
        <v>82.35</v>
      </c>
      <c r="AB152">
        <v>0</v>
      </c>
      <c r="AC152">
        <v>0</v>
      </c>
      <c r="AD152">
        <v>0</v>
      </c>
      <c r="AE152">
        <v>9.0399999999999991</v>
      </c>
      <c r="AF152">
        <v>0</v>
      </c>
      <c r="AG152">
        <v>0</v>
      </c>
      <c r="AH152">
        <v>0</v>
      </c>
      <c r="AI152">
        <v>9.11</v>
      </c>
      <c r="AJ152">
        <v>1</v>
      </c>
      <c r="AK152">
        <v>1</v>
      </c>
      <c r="AL152">
        <v>1</v>
      </c>
      <c r="AM152">
        <v>4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6</v>
      </c>
      <c r="AT152">
        <v>0.02</v>
      </c>
      <c r="AU152" t="s">
        <v>6</v>
      </c>
      <c r="AV152">
        <v>0</v>
      </c>
      <c r="AW152">
        <v>2</v>
      </c>
      <c r="AX152">
        <v>74715473</v>
      </c>
      <c r="AY152">
        <v>1</v>
      </c>
      <c r="AZ152">
        <v>0</v>
      </c>
      <c r="BA152">
        <v>159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 t="e">
        <f>ROUND(Y152*Source!I210,7)</f>
        <v>#REF!</v>
      </c>
      <c r="CY152">
        <f>AA152</f>
        <v>82.35</v>
      </c>
      <c r="CZ152">
        <f>AE152</f>
        <v>9.0399999999999991</v>
      </c>
      <c r="DA152">
        <f>AI152</f>
        <v>9.11</v>
      </c>
      <c r="DB152">
        <f>ROUND(ROUND(AT152*CZ152,2),2)</f>
        <v>0.18</v>
      </c>
      <c r="DC152">
        <f>ROUND(ROUND(AT152*AG152,2),2)</f>
        <v>0</v>
      </c>
      <c r="DD152" t="s">
        <v>6</v>
      </c>
      <c r="DE152" t="s">
        <v>6</v>
      </c>
      <c r="DF152" t="e">
        <f>ROUND(ROUND(AE152*AI152,2)*CX152,2)</f>
        <v>#REF!</v>
      </c>
      <c r="DG152" t="e">
        <f>ROUND(ROUND(AF152,2)*CX152,2)</f>
        <v>#REF!</v>
      </c>
      <c r="DH152" t="e">
        <f>Source!I210*SmtRes!Y152</f>
        <v>#REF!</v>
      </c>
      <c r="DI152">
        <f>AA152</f>
        <v>82.35</v>
      </c>
      <c r="DJ152">
        <f>EtalonRes!Y159</f>
        <v>9.0399999999999991</v>
      </c>
      <c r="DK152">
        <f>Source!BC210</f>
        <v>9.11</v>
      </c>
      <c r="DL152" t="s">
        <v>6</v>
      </c>
      <c r="DM152">
        <v>0</v>
      </c>
      <c r="DN152" t="s">
        <v>6</v>
      </c>
      <c r="DO152">
        <v>0</v>
      </c>
      <c r="GQ152">
        <v>-1</v>
      </c>
      <c r="GR152">
        <v>-1</v>
      </c>
    </row>
    <row r="153" spans="1:200" x14ac:dyDescent="0.2">
      <c r="A153">
        <f>ROW(Source!A210)</f>
        <v>210</v>
      </c>
      <c r="B153">
        <v>74674256</v>
      </c>
      <c r="C153">
        <v>74715459</v>
      </c>
      <c r="D153">
        <v>49526492</v>
      </c>
      <c r="E153">
        <v>1</v>
      </c>
      <c r="F153">
        <v>1</v>
      </c>
      <c r="G153">
        <v>1</v>
      </c>
      <c r="H153">
        <v>3</v>
      </c>
      <c r="I153" t="s">
        <v>284</v>
      </c>
      <c r="J153" t="s">
        <v>285</v>
      </c>
      <c r="K153" t="s">
        <v>286</v>
      </c>
      <c r="L153">
        <v>1346</v>
      </c>
      <c r="N153">
        <v>1009</v>
      </c>
      <c r="O153" t="s">
        <v>283</v>
      </c>
      <c r="P153" t="s">
        <v>283</v>
      </c>
      <c r="Q153">
        <v>1</v>
      </c>
      <c r="W153">
        <v>0</v>
      </c>
      <c r="X153">
        <v>497341279</v>
      </c>
      <c r="Y153" s="174" t="e">
        <f>#REF!</f>
        <v>#REF!</v>
      </c>
      <c r="AA153">
        <v>210.35</v>
      </c>
      <c r="AB153">
        <v>0</v>
      </c>
      <c r="AC153">
        <v>0</v>
      </c>
      <c r="AD153">
        <v>0</v>
      </c>
      <c r="AE153">
        <v>23.09</v>
      </c>
      <c r="AF153">
        <v>0</v>
      </c>
      <c r="AG153">
        <v>0</v>
      </c>
      <c r="AH153">
        <v>0</v>
      </c>
      <c r="AI153">
        <v>9.11</v>
      </c>
      <c r="AJ153">
        <v>1</v>
      </c>
      <c r="AK153">
        <v>1</v>
      </c>
      <c r="AL153">
        <v>1</v>
      </c>
      <c r="AM153">
        <v>4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6</v>
      </c>
      <c r="AT153">
        <v>0.08</v>
      </c>
      <c r="AU153" t="s">
        <v>6</v>
      </c>
      <c r="AV153">
        <v>0</v>
      </c>
      <c r="AW153">
        <v>2</v>
      </c>
      <c r="AX153">
        <v>74715474</v>
      </c>
      <c r="AY153">
        <v>1</v>
      </c>
      <c r="AZ153">
        <v>0</v>
      </c>
      <c r="BA153">
        <v>160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 t="e">
        <f>ROUND(Y153*Source!I210,7)</f>
        <v>#REF!</v>
      </c>
      <c r="CY153">
        <f>AA153</f>
        <v>210.35</v>
      </c>
      <c r="CZ153">
        <f>AE153</f>
        <v>23.09</v>
      </c>
      <c r="DA153">
        <f>AI153</f>
        <v>9.11</v>
      </c>
      <c r="DB153">
        <f>ROUND(ROUND(AT153*CZ153,2),2)</f>
        <v>1.85</v>
      </c>
      <c r="DC153">
        <f>ROUND(ROUND(AT153*AG153,2),2)</f>
        <v>0</v>
      </c>
      <c r="DD153" t="s">
        <v>6</v>
      </c>
      <c r="DE153" t="s">
        <v>6</v>
      </c>
      <c r="DF153" t="e">
        <f>ROUND(ROUND(AE153*AI153,2)*CX153,2)</f>
        <v>#REF!</v>
      </c>
      <c r="DG153" t="e">
        <f>ROUND(ROUND(AF153,2)*CX153,2)</f>
        <v>#REF!</v>
      </c>
      <c r="DH153" t="e">
        <f>Source!I210*SmtRes!Y153</f>
        <v>#REF!</v>
      </c>
      <c r="DI153">
        <f>AA153</f>
        <v>210.35</v>
      </c>
      <c r="DJ153">
        <f>EtalonRes!Y160</f>
        <v>23.09</v>
      </c>
      <c r="DK153">
        <f>Source!BC210</f>
        <v>9.11</v>
      </c>
      <c r="DL153" t="s">
        <v>6</v>
      </c>
      <c r="DM153">
        <v>0</v>
      </c>
      <c r="DN153" t="s">
        <v>6</v>
      </c>
      <c r="DO153">
        <v>0</v>
      </c>
      <c r="GQ153">
        <v>-1</v>
      </c>
      <c r="GR153">
        <v>-1</v>
      </c>
    </row>
    <row r="154" spans="1:200" x14ac:dyDescent="0.2">
      <c r="A154">
        <f>ROW(Source!A210)</f>
        <v>210</v>
      </c>
      <c r="B154">
        <v>74674256</v>
      </c>
      <c r="C154">
        <v>74715459</v>
      </c>
      <c r="D154">
        <v>49593400</v>
      </c>
      <c r="E154">
        <v>1</v>
      </c>
      <c r="F154">
        <v>1</v>
      </c>
      <c r="G154">
        <v>1</v>
      </c>
      <c r="H154">
        <v>3</v>
      </c>
      <c r="I154" t="s">
        <v>35</v>
      </c>
      <c r="J154" t="s">
        <v>48</v>
      </c>
      <c r="K154" t="s">
        <v>47</v>
      </c>
      <c r="L154">
        <v>1377</v>
      </c>
      <c r="N154">
        <v>1013</v>
      </c>
      <c r="O154" t="s">
        <v>37</v>
      </c>
      <c r="P154" t="s">
        <v>37</v>
      </c>
      <c r="Q154">
        <v>1</v>
      </c>
      <c r="W154">
        <v>0</v>
      </c>
      <c r="X154">
        <v>1893663673</v>
      </c>
      <c r="Y154">
        <f>AT154</f>
        <v>1</v>
      </c>
      <c r="AA154">
        <v>4166.67</v>
      </c>
      <c r="AB154">
        <v>0</v>
      </c>
      <c r="AC154">
        <v>0</v>
      </c>
      <c r="AD154">
        <v>0</v>
      </c>
      <c r="AE154">
        <v>4347.3900000000003</v>
      </c>
      <c r="AF154">
        <v>0</v>
      </c>
      <c r="AG154">
        <v>0</v>
      </c>
      <c r="AH154">
        <v>0</v>
      </c>
      <c r="AI154">
        <v>6.13</v>
      </c>
      <c r="AJ154">
        <v>1</v>
      </c>
      <c r="AK154">
        <v>1</v>
      </c>
      <c r="AL154">
        <v>1</v>
      </c>
      <c r="AM154">
        <v>0</v>
      </c>
      <c r="AN154">
        <v>0</v>
      </c>
      <c r="AO154">
        <v>0</v>
      </c>
      <c r="AP154">
        <v>1</v>
      </c>
      <c r="AQ154">
        <v>0</v>
      </c>
      <c r="AR154">
        <v>0</v>
      </c>
      <c r="AS154" t="s">
        <v>6</v>
      </c>
      <c r="AT154">
        <v>1</v>
      </c>
      <c r="AU154" t="s">
        <v>6</v>
      </c>
      <c r="AV154">
        <v>0</v>
      </c>
      <c r="AW154">
        <v>1</v>
      </c>
      <c r="AX154">
        <v>-1</v>
      </c>
      <c r="AY154">
        <v>0</v>
      </c>
      <c r="AZ154">
        <v>0</v>
      </c>
      <c r="BA154" t="s">
        <v>6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ROUND(Y154*Source!I210,7)</f>
        <v>25</v>
      </c>
      <c r="CY154">
        <f>AA154</f>
        <v>4166.67</v>
      </c>
      <c r="CZ154">
        <f>AE154</f>
        <v>4347.3900000000003</v>
      </c>
      <c r="DA154">
        <f>AI154</f>
        <v>6.13</v>
      </c>
      <c r="DB154">
        <f>ROUND(ROUND(AT154*CZ154,2),2)</f>
        <v>4347.3900000000003</v>
      </c>
      <c r="DC154">
        <f>ROUND(ROUND(AT154*AG154,2),2)</f>
        <v>0</v>
      </c>
      <c r="DD154" t="s">
        <v>6</v>
      </c>
      <c r="DE154" t="s">
        <v>6</v>
      </c>
      <c r="DF154">
        <f>ROUND(ROUND(AE154*AI154,2)*CX154,2)</f>
        <v>666237.5</v>
      </c>
      <c r="DG154">
        <f>ROUND(ROUND(AF154,2)*CX154,2)</f>
        <v>0</v>
      </c>
      <c r="DH154">
        <f>Source!I210*SmtRes!Y154</f>
        <v>25</v>
      </c>
      <c r="DI154">
        <f>AA154</f>
        <v>4166.67</v>
      </c>
      <c r="DJ154">
        <f>DF154</f>
        <v>666237.5</v>
      </c>
      <c r="DK154">
        <f>Source!BC210</f>
        <v>9.11</v>
      </c>
      <c r="DL154" t="s">
        <v>6</v>
      </c>
      <c r="DM154">
        <v>0</v>
      </c>
      <c r="DN154" t="s">
        <v>6</v>
      </c>
      <c r="DO154">
        <v>0</v>
      </c>
      <c r="GP154">
        <v>1</v>
      </c>
      <c r="GQ154">
        <v>-1</v>
      </c>
      <c r="GR154">
        <v>-1</v>
      </c>
    </row>
    <row r="155" spans="1:200" x14ac:dyDescent="0.2">
      <c r="A155">
        <f>ROW(Source!A212)</f>
        <v>212</v>
      </c>
      <c r="B155">
        <v>74674256</v>
      </c>
      <c r="C155">
        <v>74715476</v>
      </c>
      <c r="D155">
        <v>31714704</v>
      </c>
      <c r="E155">
        <v>70</v>
      </c>
      <c r="F155">
        <v>1</v>
      </c>
      <c r="G155">
        <v>1</v>
      </c>
      <c r="H155">
        <v>1</v>
      </c>
      <c r="I155" t="s">
        <v>287</v>
      </c>
      <c r="J155" t="s">
        <v>6</v>
      </c>
      <c r="K155" t="s">
        <v>288</v>
      </c>
      <c r="L155">
        <v>1191</v>
      </c>
      <c r="N155">
        <v>1013</v>
      </c>
      <c r="O155" t="s">
        <v>267</v>
      </c>
      <c r="P155" t="s">
        <v>267</v>
      </c>
      <c r="Q155">
        <v>1</v>
      </c>
      <c r="W155">
        <v>0</v>
      </c>
      <c r="X155">
        <v>-112797078</v>
      </c>
      <c r="Y155">
        <f>(AT155*ROUND(1.05,7))</f>
        <v>1.1235000000000002</v>
      </c>
      <c r="AA155">
        <v>0</v>
      </c>
      <c r="AB155">
        <v>0</v>
      </c>
      <c r="AC155">
        <v>0</v>
      </c>
      <c r="AD155">
        <v>299.51</v>
      </c>
      <c r="AE155">
        <v>0</v>
      </c>
      <c r="AF155">
        <v>0</v>
      </c>
      <c r="AG155">
        <v>0</v>
      </c>
      <c r="AH155">
        <v>8.9700000000000006</v>
      </c>
      <c r="AI155">
        <v>1</v>
      </c>
      <c r="AJ155">
        <v>1</v>
      </c>
      <c r="AK155">
        <v>1</v>
      </c>
      <c r="AL155">
        <v>33.39</v>
      </c>
      <c r="AM155">
        <v>4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6</v>
      </c>
      <c r="AT155">
        <v>1.07</v>
      </c>
      <c r="AU155" t="s">
        <v>26</v>
      </c>
      <c r="AV155">
        <v>1</v>
      </c>
      <c r="AW155">
        <v>2</v>
      </c>
      <c r="AX155">
        <v>74715487</v>
      </c>
      <c r="AY155">
        <v>1</v>
      </c>
      <c r="AZ155">
        <v>0</v>
      </c>
      <c r="BA155">
        <v>161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U155">
        <f>ROUND(AT155*Source!I212*AH155*AL155,2)</f>
        <v>62492.41</v>
      </c>
      <c r="CV155">
        <f>ROUND(Y155*Source!I212,7)</f>
        <v>219.08250000000001</v>
      </c>
      <c r="CW155">
        <v>0</v>
      </c>
      <c r="CX155">
        <f>ROUND(Y155*Source!I212,7)</f>
        <v>219.08250000000001</v>
      </c>
      <c r="CY155">
        <f>AD155</f>
        <v>299.51</v>
      </c>
      <c r="CZ155">
        <f>AH155</f>
        <v>8.9700000000000006</v>
      </c>
      <c r="DA155">
        <f>AL155</f>
        <v>33.39</v>
      </c>
      <c r="DB155">
        <f>ROUND((ROUND(AT155*CZ155,2)*ROUND(1.05,7)),2)</f>
        <v>10.08</v>
      </c>
      <c r="DC155">
        <f>ROUND((ROUND(AT155*AG155,2)*ROUND(1.05,7)),2)</f>
        <v>0</v>
      </c>
      <c r="DD155" t="s">
        <v>6</v>
      </c>
      <c r="DE155" t="s">
        <v>6</v>
      </c>
      <c r="DF155">
        <f>ROUND(ROUND(AE155,2)*CX155,2)</f>
        <v>0</v>
      </c>
      <c r="DG155">
        <f>ROUND(ROUND(AF155,2)*CX155,2)</f>
        <v>0</v>
      </c>
      <c r="DH155">
        <f>Source!I212*SmtRes!Y155</f>
        <v>219.08250000000004</v>
      </c>
      <c r="DI155">
        <f>AD155</f>
        <v>299.51</v>
      </c>
      <c r="DJ155">
        <f>EtalonRes!AB161</f>
        <v>8.9700000000000006</v>
      </c>
      <c r="DK155">
        <f>Source!BA212</f>
        <v>33.39</v>
      </c>
      <c r="DL155" t="s">
        <v>6</v>
      </c>
      <c r="DM155">
        <v>0</v>
      </c>
      <c r="DN155" t="s">
        <v>6</v>
      </c>
      <c r="DO155">
        <v>0</v>
      </c>
      <c r="GQ155">
        <v>-1</v>
      </c>
      <c r="GR155">
        <v>-1</v>
      </c>
    </row>
    <row r="156" spans="1:200" x14ac:dyDescent="0.2">
      <c r="A156">
        <f>ROW(Source!A212)</f>
        <v>212</v>
      </c>
      <c r="B156">
        <v>74674256</v>
      </c>
      <c r="C156">
        <v>74715476</v>
      </c>
      <c r="D156">
        <v>31709492</v>
      </c>
      <c r="E156">
        <v>70</v>
      </c>
      <c r="F156">
        <v>1</v>
      </c>
      <c r="G156">
        <v>1</v>
      </c>
      <c r="H156">
        <v>1</v>
      </c>
      <c r="I156" t="s">
        <v>268</v>
      </c>
      <c r="J156" t="s">
        <v>6</v>
      </c>
      <c r="K156" t="s">
        <v>269</v>
      </c>
      <c r="L156">
        <v>1191</v>
      </c>
      <c r="N156">
        <v>1013</v>
      </c>
      <c r="O156" t="s">
        <v>267</v>
      </c>
      <c r="P156" t="s">
        <v>267</v>
      </c>
      <c r="Q156">
        <v>1</v>
      </c>
      <c r="W156">
        <v>0</v>
      </c>
      <c r="X156">
        <v>-1417349443</v>
      </c>
      <c r="Y156">
        <f>(AT156*ROUND(1.05,7))</f>
        <v>1.0500000000000001E-2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33.39</v>
      </c>
      <c r="AL156">
        <v>1</v>
      </c>
      <c r="AM156">
        <v>4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6</v>
      </c>
      <c r="AT156">
        <v>0.01</v>
      </c>
      <c r="AU156" t="s">
        <v>26</v>
      </c>
      <c r="AV156">
        <v>2</v>
      </c>
      <c r="AW156">
        <v>2</v>
      </c>
      <c r="AX156">
        <v>74715488</v>
      </c>
      <c r="AY156">
        <v>1</v>
      </c>
      <c r="AZ156">
        <v>0</v>
      </c>
      <c r="BA156">
        <v>162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ROUND(Y156*Source!I212,7)</f>
        <v>2.0474999999999999</v>
      </c>
      <c r="CY156">
        <f>AD156</f>
        <v>0</v>
      </c>
      <c r="CZ156">
        <f>AH156</f>
        <v>0</v>
      </c>
      <c r="DA156">
        <f>AL156</f>
        <v>1</v>
      </c>
      <c r="DB156">
        <f>ROUND((ROUND(AT156*CZ156,2)*ROUND(1.05,7)),2)</f>
        <v>0</v>
      </c>
      <c r="DC156">
        <f>ROUND((ROUND(AT156*AG156,2)*ROUND(1.05,7)),2)</f>
        <v>0</v>
      </c>
      <c r="DD156" t="s">
        <v>6</v>
      </c>
      <c r="DE156" t="s">
        <v>6</v>
      </c>
      <c r="DF156">
        <f>ROUND(ROUND(AE156,2)*CX156,2)</f>
        <v>0</v>
      </c>
      <c r="DG156">
        <f>ROUND(ROUND(AF156,2)*CX156,2)</f>
        <v>0</v>
      </c>
      <c r="DH156">
        <f>Source!I212*SmtRes!Y156</f>
        <v>2.0475000000000003</v>
      </c>
      <c r="DI156">
        <f>AD156</f>
        <v>0</v>
      </c>
      <c r="DJ156">
        <f>EtalonRes!AB162</f>
        <v>0</v>
      </c>
      <c r="DK156">
        <f>Source!BA212</f>
        <v>33.39</v>
      </c>
      <c r="DL156" t="s">
        <v>6</v>
      </c>
      <c r="DM156">
        <v>0</v>
      </c>
      <c r="DN156" t="s">
        <v>6</v>
      </c>
      <c r="DO156">
        <v>0</v>
      </c>
      <c r="GQ156">
        <v>-1</v>
      </c>
      <c r="GR156">
        <v>-1</v>
      </c>
    </row>
    <row r="157" spans="1:200" x14ac:dyDescent="0.2">
      <c r="A157">
        <f>ROW(Source!A212)</f>
        <v>212</v>
      </c>
      <c r="B157">
        <v>74674256</v>
      </c>
      <c r="C157">
        <v>74715476</v>
      </c>
      <c r="D157">
        <v>49673503</v>
      </c>
      <c r="E157">
        <v>1</v>
      </c>
      <c r="F157">
        <v>1</v>
      </c>
      <c r="G157">
        <v>1</v>
      </c>
      <c r="H157">
        <v>2</v>
      </c>
      <c r="I157" t="s">
        <v>277</v>
      </c>
      <c r="J157" t="s">
        <v>278</v>
      </c>
      <c r="K157" t="s">
        <v>279</v>
      </c>
      <c r="L157">
        <v>1367</v>
      </c>
      <c r="N157">
        <v>1011</v>
      </c>
      <c r="O157" t="s">
        <v>273</v>
      </c>
      <c r="P157" t="s">
        <v>273</v>
      </c>
      <c r="Q157">
        <v>1</v>
      </c>
      <c r="W157">
        <v>0</v>
      </c>
      <c r="X157">
        <v>509054691</v>
      </c>
      <c r="Y157">
        <f>(AT157*ROUND(1.05,7))</f>
        <v>1.0500000000000001E-2</v>
      </c>
      <c r="AA157">
        <v>0</v>
      </c>
      <c r="AB157">
        <v>871.31</v>
      </c>
      <c r="AC157">
        <v>387.32</v>
      </c>
      <c r="AD157">
        <v>0</v>
      </c>
      <c r="AE157">
        <v>0</v>
      </c>
      <c r="AF157">
        <v>65.709999999999994</v>
      </c>
      <c r="AG157">
        <v>11.6</v>
      </c>
      <c r="AH157">
        <v>0</v>
      </c>
      <c r="AI157">
        <v>1</v>
      </c>
      <c r="AJ157">
        <v>13.26</v>
      </c>
      <c r="AK157">
        <v>33.39</v>
      </c>
      <c r="AL157">
        <v>1</v>
      </c>
      <c r="AM157">
        <v>4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6</v>
      </c>
      <c r="AT157">
        <v>0.01</v>
      </c>
      <c r="AU157" t="s">
        <v>83</v>
      </c>
      <c r="AV157">
        <v>0</v>
      </c>
      <c r="AW157">
        <v>2</v>
      </c>
      <c r="AX157">
        <v>74715489</v>
      </c>
      <c r="AY157">
        <v>1</v>
      </c>
      <c r="AZ157">
        <v>0</v>
      </c>
      <c r="BA157">
        <v>163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f>ROUND(Y157*Source!I212*DO157,7)</f>
        <v>0</v>
      </c>
      <c r="CX157">
        <f>ROUND(Y157*Source!I212,7)</f>
        <v>2.0474999999999999</v>
      </c>
      <c r="CY157">
        <f>AB157</f>
        <v>871.31</v>
      </c>
      <c r="CZ157">
        <f>AF157</f>
        <v>65.709999999999994</v>
      </c>
      <c r="DA157">
        <f>AJ157</f>
        <v>13.26</v>
      </c>
      <c r="DB157">
        <f>ROUND((ROUND(AT157*CZ157,2)*ROUND(1.05,7)),2)</f>
        <v>0.69</v>
      </c>
      <c r="DC157">
        <f>ROUND((ROUND(AT157*AG157,2)*ROUND(1.05,7)),2)</f>
        <v>0.13</v>
      </c>
      <c r="DD157" t="s">
        <v>6</v>
      </c>
      <c r="DE157" t="s">
        <v>6</v>
      </c>
      <c r="DF157">
        <f>ROUND(ROUND(AE157,2)*CX157,2)</f>
        <v>0</v>
      </c>
      <c r="DG157">
        <f>ROUND(ROUND(AF157*AJ157,2)*CX157,2)</f>
        <v>1784.01</v>
      </c>
      <c r="DH157">
        <f>Source!I212*SmtRes!Y157</f>
        <v>2.0475000000000003</v>
      </c>
      <c r="DI157">
        <f>AB157</f>
        <v>871.31</v>
      </c>
      <c r="DJ157">
        <f>EtalonRes!Z163</f>
        <v>65.709999999999994</v>
      </c>
      <c r="DK157">
        <f>Source!BB212</f>
        <v>13.26</v>
      </c>
      <c r="DL157" t="s">
        <v>6</v>
      </c>
      <c r="DM157">
        <v>0</v>
      </c>
      <c r="DN157" t="s">
        <v>6</v>
      </c>
      <c r="DO157">
        <v>0</v>
      </c>
      <c r="GQ157">
        <v>-1</v>
      </c>
      <c r="GR157">
        <v>-1</v>
      </c>
    </row>
    <row r="158" spans="1:200" x14ac:dyDescent="0.2">
      <c r="A158">
        <f>ROW(Source!A212)</f>
        <v>212</v>
      </c>
      <c r="B158">
        <v>74674256</v>
      </c>
      <c r="C158">
        <v>74715476</v>
      </c>
      <c r="D158">
        <v>49673715</v>
      </c>
      <c r="E158">
        <v>1</v>
      </c>
      <c r="F158">
        <v>1</v>
      </c>
      <c r="G158">
        <v>1</v>
      </c>
      <c r="H158">
        <v>2</v>
      </c>
      <c r="I158" t="s">
        <v>289</v>
      </c>
      <c r="J158" t="s">
        <v>290</v>
      </c>
      <c r="K158" t="s">
        <v>291</v>
      </c>
      <c r="L158">
        <v>1367</v>
      </c>
      <c r="N158">
        <v>1011</v>
      </c>
      <c r="O158" t="s">
        <v>273</v>
      </c>
      <c r="P158" t="s">
        <v>273</v>
      </c>
      <c r="Q158">
        <v>1</v>
      </c>
      <c r="W158">
        <v>0</v>
      </c>
      <c r="X158">
        <v>829370094</v>
      </c>
      <c r="Y158">
        <f>(AT158*ROUND(1.05,7))</f>
        <v>0.10500000000000001</v>
      </c>
      <c r="AA158">
        <v>0</v>
      </c>
      <c r="AB158">
        <v>107.41</v>
      </c>
      <c r="AC158">
        <v>0</v>
      </c>
      <c r="AD158">
        <v>0</v>
      </c>
      <c r="AE158">
        <v>0</v>
      </c>
      <c r="AF158">
        <v>8.1</v>
      </c>
      <c r="AG158">
        <v>0</v>
      </c>
      <c r="AH158">
        <v>0</v>
      </c>
      <c r="AI158">
        <v>1</v>
      </c>
      <c r="AJ158">
        <v>13.26</v>
      </c>
      <c r="AK158">
        <v>33.39</v>
      </c>
      <c r="AL158">
        <v>1</v>
      </c>
      <c r="AM158">
        <v>4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6</v>
      </c>
      <c r="AT158">
        <v>0.1</v>
      </c>
      <c r="AU158" t="s">
        <v>83</v>
      </c>
      <c r="AV158">
        <v>0</v>
      </c>
      <c r="AW158">
        <v>2</v>
      </c>
      <c r="AX158">
        <v>74715490</v>
      </c>
      <c r="AY158">
        <v>1</v>
      </c>
      <c r="AZ158">
        <v>0</v>
      </c>
      <c r="BA158">
        <v>164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f>ROUND(Y158*Source!I212*DO158,7)</f>
        <v>0</v>
      </c>
      <c r="CX158">
        <f>ROUND(Y158*Source!I212,7)</f>
        <v>20.475000000000001</v>
      </c>
      <c r="CY158">
        <f>AB158</f>
        <v>107.41</v>
      </c>
      <c r="CZ158">
        <f>AF158</f>
        <v>8.1</v>
      </c>
      <c r="DA158">
        <f>AJ158</f>
        <v>13.26</v>
      </c>
      <c r="DB158">
        <f>ROUND((ROUND(AT158*CZ158,2)*ROUND(1.05,7)),2)</f>
        <v>0.85</v>
      </c>
      <c r="DC158">
        <f>ROUND((ROUND(AT158*AG158,2)*ROUND(1.05,7)),2)</f>
        <v>0</v>
      </c>
      <c r="DD158" t="s">
        <v>6</v>
      </c>
      <c r="DE158" t="s">
        <v>6</v>
      </c>
      <c r="DF158">
        <f>ROUND(ROUND(AE158,2)*CX158,2)</f>
        <v>0</v>
      </c>
      <c r="DG158">
        <f>ROUND(ROUND(AF158*AJ158,2)*CX158,2)</f>
        <v>2199.2199999999998</v>
      </c>
      <c r="DH158">
        <f>Source!I212*SmtRes!Y158</f>
        <v>20.475000000000001</v>
      </c>
      <c r="DI158">
        <f>AB158</f>
        <v>107.41</v>
      </c>
      <c r="DJ158">
        <f>EtalonRes!Z164</f>
        <v>8.1</v>
      </c>
      <c r="DK158">
        <f>Source!BB212</f>
        <v>13.26</v>
      </c>
      <c r="DL158" t="s">
        <v>6</v>
      </c>
      <c r="DM158">
        <v>0</v>
      </c>
      <c r="DN158" t="s">
        <v>6</v>
      </c>
      <c r="DO158">
        <v>0</v>
      </c>
      <c r="GQ158">
        <v>-1</v>
      </c>
      <c r="GR158">
        <v>-1</v>
      </c>
    </row>
    <row r="159" spans="1:200" x14ac:dyDescent="0.2">
      <c r="A159">
        <f>ROW(Source!A212)</f>
        <v>212</v>
      </c>
      <c r="B159">
        <v>74674256</v>
      </c>
      <c r="C159">
        <v>74715476</v>
      </c>
      <c r="D159">
        <v>49523218</v>
      </c>
      <c r="E159">
        <v>1</v>
      </c>
      <c r="F159">
        <v>1</v>
      </c>
      <c r="G159">
        <v>1</v>
      </c>
      <c r="H159">
        <v>3</v>
      </c>
      <c r="I159" t="s">
        <v>54</v>
      </c>
      <c r="J159" t="s">
        <v>57</v>
      </c>
      <c r="K159" t="s">
        <v>55</v>
      </c>
      <c r="L159">
        <v>1374</v>
      </c>
      <c r="N159">
        <v>1013</v>
      </c>
      <c r="O159" t="s">
        <v>56</v>
      </c>
      <c r="P159" t="s">
        <v>56</v>
      </c>
      <c r="Q159">
        <v>1</v>
      </c>
      <c r="W159">
        <v>0</v>
      </c>
      <c r="X159">
        <v>-1743999360</v>
      </c>
      <c r="Y159">
        <f t="shared" ref="Y159:Y164" si="96">AT159</f>
        <v>0.1</v>
      </c>
      <c r="AA159">
        <v>9.11</v>
      </c>
      <c r="AB159">
        <v>0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0</v>
      </c>
      <c r="AI159">
        <v>9.11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1</v>
      </c>
      <c r="AQ159">
        <v>0</v>
      </c>
      <c r="AR159">
        <v>0</v>
      </c>
      <c r="AS159" t="s">
        <v>6</v>
      </c>
      <c r="AT159">
        <v>0.1</v>
      </c>
      <c r="AU159" t="s">
        <v>6</v>
      </c>
      <c r="AV159">
        <v>0</v>
      </c>
      <c r="AW159">
        <v>2</v>
      </c>
      <c r="AX159">
        <v>74715491</v>
      </c>
      <c r="AY159">
        <v>1</v>
      </c>
      <c r="AZ159">
        <v>0</v>
      </c>
      <c r="BA159">
        <v>165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ROUND(Y159*Source!I212,7)</f>
        <v>19.5</v>
      </c>
      <c r="CY159">
        <f t="shared" ref="CY159:CY164" si="97">AA159</f>
        <v>9.11</v>
      </c>
      <c r="CZ159">
        <f t="shared" ref="CZ159:CZ164" si="98">AE159</f>
        <v>1</v>
      </c>
      <c r="DA159">
        <f t="shared" ref="DA159:DA164" si="99">AI159</f>
        <v>9.11</v>
      </c>
      <c r="DB159">
        <f t="shared" ref="DB159:DB164" si="100">ROUND(ROUND(AT159*CZ159,2),2)</f>
        <v>0.1</v>
      </c>
      <c r="DC159">
        <f t="shared" ref="DC159:DC164" si="101">ROUND(ROUND(AT159*AG159,2),2)</f>
        <v>0</v>
      </c>
      <c r="DD159" t="s">
        <v>6</v>
      </c>
      <c r="DE159" t="s">
        <v>6</v>
      </c>
      <c r="DF159">
        <f t="shared" ref="DF159:DF164" si="102">ROUND(ROUND(AE159*AI159,2)*CX159,2)</f>
        <v>177.65</v>
      </c>
      <c r="DG159">
        <f t="shared" ref="DG159:DG166" si="103">ROUND(ROUND(AF159,2)*CX159,2)</f>
        <v>0</v>
      </c>
      <c r="DH159">
        <f>Source!I212*SmtRes!Y159</f>
        <v>19.5</v>
      </c>
      <c r="DI159">
        <f t="shared" ref="DI159:DI164" si="104">AA159</f>
        <v>9.11</v>
      </c>
      <c r="DJ159">
        <f>EtalonRes!Y165</f>
        <v>1</v>
      </c>
      <c r="DK159">
        <f>Source!BC212</f>
        <v>9.11</v>
      </c>
      <c r="DL159" t="s">
        <v>6</v>
      </c>
      <c r="DM159">
        <v>0</v>
      </c>
      <c r="DN159" t="s">
        <v>6</v>
      </c>
      <c r="DO159">
        <v>0</v>
      </c>
      <c r="GP159">
        <v>1</v>
      </c>
      <c r="GQ159">
        <v>-1</v>
      </c>
      <c r="GR159">
        <v>-1</v>
      </c>
    </row>
    <row r="160" spans="1:200" x14ac:dyDescent="0.2">
      <c r="A160">
        <f>ROW(Source!A212)</f>
        <v>212</v>
      </c>
      <c r="B160">
        <v>74674256</v>
      </c>
      <c r="C160">
        <v>74715476</v>
      </c>
      <c r="D160">
        <v>49524301</v>
      </c>
      <c r="E160">
        <v>1</v>
      </c>
      <c r="F160">
        <v>1</v>
      </c>
      <c r="G160">
        <v>1</v>
      </c>
      <c r="H160">
        <v>3</v>
      </c>
      <c r="I160" t="s">
        <v>292</v>
      </c>
      <c r="J160" t="s">
        <v>293</v>
      </c>
      <c r="K160" t="s">
        <v>294</v>
      </c>
      <c r="L160">
        <v>1348</v>
      </c>
      <c r="N160">
        <v>1009</v>
      </c>
      <c r="O160" t="s">
        <v>295</v>
      </c>
      <c r="P160" t="s">
        <v>295</v>
      </c>
      <c r="Q160">
        <v>1000</v>
      </c>
      <c r="W160">
        <v>0</v>
      </c>
      <c r="X160">
        <v>1824693337</v>
      </c>
      <c r="Y160" s="174" t="e">
        <f>#REF!</f>
        <v>#REF!</v>
      </c>
      <c r="AA160">
        <v>94397.82</v>
      </c>
      <c r="AB160">
        <v>0</v>
      </c>
      <c r="AC160">
        <v>0</v>
      </c>
      <c r="AD160">
        <v>0</v>
      </c>
      <c r="AE160">
        <v>10362</v>
      </c>
      <c r="AF160">
        <v>0</v>
      </c>
      <c r="AG160">
        <v>0</v>
      </c>
      <c r="AH160">
        <v>0</v>
      </c>
      <c r="AI160">
        <v>9.11</v>
      </c>
      <c r="AJ160">
        <v>1</v>
      </c>
      <c r="AK160">
        <v>1</v>
      </c>
      <c r="AL160">
        <v>1</v>
      </c>
      <c r="AM160">
        <v>4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6</v>
      </c>
      <c r="AT160">
        <v>1.0000000000000001E-5</v>
      </c>
      <c r="AU160" t="s">
        <v>6</v>
      </c>
      <c r="AV160">
        <v>0</v>
      </c>
      <c r="AW160">
        <v>2</v>
      </c>
      <c r="AX160">
        <v>74715492</v>
      </c>
      <c r="AY160">
        <v>1</v>
      </c>
      <c r="AZ160">
        <v>0</v>
      </c>
      <c r="BA160">
        <v>166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 t="e">
        <f>ROUND(Y160*Source!I212,7)</f>
        <v>#REF!</v>
      </c>
      <c r="CY160">
        <f t="shared" si="97"/>
        <v>94397.82</v>
      </c>
      <c r="CZ160">
        <f t="shared" si="98"/>
        <v>10362</v>
      </c>
      <c r="DA160">
        <f t="shared" si="99"/>
        <v>9.11</v>
      </c>
      <c r="DB160">
        <f t="shared" si="100"/>
        <v>0.1</v>
      </c>
      <c r="DC160">
        <f t="shared" si="101"/>
        <v>0</v>
      </c>
      <c r="DD160" t="s">
        <v>6</v>
      </c>
      <c r="DE160" t="s">
        <v>6</v>
      </c>
      <c r="DF160" t="e">
        <f t="shared" si="102"/>
        <v>#REF!</v>
      </c>
      <c r="DG160" t="e">
        <f t="shared" si="103"/>
        <v>#REF!</v>
      </c>
      <c r="DH160" t="e">
        <f>Source!I212*SmtRes!Y160</f>
        <v>#REF!</v>
      </c>
      <c r="DI160">
        <f t="shared" si="104"/>
        <v>94397.82</v>
      </c>
      <c r="DJ160">
        <f>EtalonRes!Y166</f>
        <v>10362</v>
      </c>
      <c r="DK160">
        <f>Source!BC212</f>
        <v>9.11</v>
      </c>
      <c r="DL160" t="s">
        <v>6</v>
      </c>
      <c r="DM160">
        <v>0</v>
      </c>
      <c r="DN160" t="s">
        <v>6</v>
      </c>
      <c r="DO160">
        <v>0</v>
      </c>
      <c r="GQ160">
        <v>-1</v>
      </c>
      <c r="GR160">
        <v>-1</v>
      </c>
    </row>
    <row r="161" spans="1:200" x14ac:dyDescent="0.2">
      <c r="A161">
        <f>ROW(Source!A212)</f>
        <v>212</v>
      </c>
      <c r="B161">
        <v>74674256</v>
      </c>
      <c r="C161">
        <v>74715476</v>
      </c>
      <c r="D161">
        <v>49525498</v>
      </c>
      <c r="E161">
        <v>1</v>
      </c>
      <c r="F161">
        <v>1</v>
      </c>
      <c r="G161">
        <v>1</v>
      </c>
      <c r="H161">
        <v>3</v>
      </c>
      <c r="I161" t="s">
        <v>296</v>
      </c>
      <c r="J161" t="s">
        <v>297</v>
      </c>
      <c r="K161" t="s">
        <v>298</v>
      </c>
      <c r="L161">
        <v>1348</v>
      </c>
      <c r="N161">
        <v>1009</v>
      </c>
      <c r="O161" t="s">
        <v>295</v>
      </c>
      <c r="P161" t="s">
        <v>295</v>
      </c>
      <c r="Q161">
        <v>1000</v>
      </c>
      <c r="W161">
        <v>0</v>
      </c>
      <c r="X161">
        <v>226918189</v>
      </c>
      <c r="Y161" s="174" t="e">
        <f>#REF!</f>
        <v>#REF!</v>
      </c>
      <c r="AA161">
        <v>113237.3</v>
      </c>
      <c r="AB161">
        <v>0</v>
      </c>
      <c r="AC161">
        <v>0</v>
      </c>
      <c r="AD161">
        <v>0</v>
      </c>
      <c r="AE161">
        <v>12430</v>
      </c>
      <c r="AF161">
        <v>0</v>
      </c>
      <c r="AG161">
        <v>0</v>
      </c>
      <c r="AH161">
        <v>0</v>
      </c>
      <c r="AI161">
        <v>9.11</v>
      </c>
      <c r="AJ161">
        <v>1</v>
      </c>
      <c r="AK161">
        <v>1</v>
      </c>
      <c r="AL161">
        <v>1</v>
      </c>
      <c r="AM161">
        <v>4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6</v>
      </c>
      <c r="AT161">
        <v>8.0000000000000007E-5</v>
      </c>
      <c r="AU161" t="s">
        <v>6</v>
      </c>
      <c r="AV161">
        <v>0</v>
      </c>
      <c r="AW161">
        <v>2</v>
      </c>
      <c r="AX161">
        <v>74715493</v>
      </c>
      <c r="AY161">
        <v>1</v>
      </c>
      <c r="AZ161">
        <v>0</v>
      </c>
      <c r="BA161">
        <v>167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 t="e">
        <f>ROUND(Y161*Source!I212,7)</f>
        <v>#REF!</v>
      </c>
      <c r="CY161">
        <f t="shared" si="97"/>
        <v>113237.3</v>
      </c>
      <c r="CZ161">
        <f t="shared" si="98"/>
        <v>12430</v>
      </c>
      <c r="DA161">
        <f t="shared" si="99"/>
        <v>9.11</v>
      </c>
      <c r="DB161">
        <f t="shared" si="100"/>
        <v>0.99</v>
      </c>
      <c r="DC161">
        <f t="shared" si="101"/>
        <v>0</v>
      </c>
      <c r="DD161" t="s">
        <v>6</v>
      </c>
      <c r="DE161" t="s">
        <v>6</v>
      </c>
      <c r="DF161" t="e">
        <f t="shared" si="102"/>
        <v>#REF!</v>
      </c>
      <c r="DG161" t="e">
        <f t="shared" si="103"/>
        <v>#REF!</v>
      </c>
      <c r="DH161" t="e">
        <f>Source!I212*SmtRes!Y161</f>
        <v>#REF!</v>
      </c>
      <c r="DI161">
        <f t="shared" si="104"/>
        <v>113237.3</v>
      </c>
      <c r="DJ161">
        <f>EtalonRes!Y167</f>
        <v>12430</v>
      </c>
      <c r="DK161">
        <f>Source!BC212</f>
        <v>9.11</v>
      </c>
      <c r="DL161" t="s">
        <v>6</v>
      </c>
      <c r="DM161">
        <v>0</v>
      </c>
      <c r="DN161" t="s">
        <v>6</v>
      </c>
      <c r="DO161">
        <v>0</v>
      </c>
      <c r="GQ161">
        <v>-1</v>
      </c>
      <c r="GR161">
        <v>-1</v>
      </c>
    </row>
    <row r="162" spans="1:200" x14ac:dyDescent="0.2">
      <c r="A162">
        <f>ROW(Source!A212)</f>
        <v>212</v>
      </c>
      <c r="B162">
        <v>74674256</v>
      </c>
      <c r="C162">
        <v>74715476</v>
      </c>
      <c r="D162">
        <v>49543539</v>
      </c>
      <c r="E162">
        <v>1</v>
      </c>
      <c r="F162">
        <v>1</v>
      </c>
      <c r="G162">
        <v>1</v>
      </c>
      <c r="H162">
        <v>3</v>
      </c>
      <c r="I162" t="s">
        <v>299</v>
      </c>
      <c r="J162" t="s">
        <v>300</v>
      </c>
      <c r="K162" t="s">
        <v>301</v>
      </c>
      <c r="L162">
        <v>1348</v>
      </c>
      <c r="N162">
        <v>1009</v>
      </c>
      <c r="O162" t="s">
        <v>295</v>
      </c>
      <c r="P162" t="s">
        <v>295</v>
      </c>
      <c r="Q162">
        <v>1000</v>
      </c>
      <c r="W162">
        <v>0</v>
      </c>
      <c r="X162">
        <v>-2055168211</v>
      </c>
      <c r="Y162" s="174" t="e">
        <f>#REF!</f>
        <v>#REF!</v>
      </c>
      <c r="AA162">
        <v>59294.71</v>
      </c>
      <c r="AB162">
        <v>0</v>
      </c>
      <c r="AC162">
        <v>0</v>
      </c>
      <c r="AD162">
        <v>0</v>
      </c>
      <c r="AE162">
        <v>6508.75</v>
      </c>
      <c r="AF162">
        <v>0</v>
      </c>
      <c r="AG162">
        <v>0</v>
      </c>
      <c r="AH162">
        <v>0</v>
      </c>
      <c r="AI162">
        <v>9.11</v>
      </c>
      <c r="AJ162">
        <v>1</v>
      </c>
      <c r="AK162">
        <v>1</v>
      </c>
      <c r="AL162">
        <v>1</v>
      </c>
      <c r="AM162">
        <v>4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6</v>
      </c>
      <c r="AT162">
        <v>4.2999999999999999E-4</v>
      </c>
      <c r="AU162" t="s">
        <v>6</v>
      </c>
      <c r="AV162">
        <v>0</v>
      </c>
      <c r="AW162">
        <v>2</v>
      </c>
      <c r="AX162">
        <v>74715494</v>
      </c>
      <c r="AY162">
        <v>1</v>
      </c>
      <c r="AZ162">
        <v>0</v>
      </c>
      <c r="BA162">
        <v>168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 t="e">
        <f>ROUND(Y162*Source!I212,7)</f>
        <v>#REF!</v>
      </c>
      <c r="CY162">
        <f t="shared" si="97"/>
        <v>59294.71</v>
      </c>
      <c r="CZ162">
        <f t="shared" si="98"/>
        <v>6508.75</v>
      </c>
      <c r="DA162">
        <f t="shared" si="99"/>
        <v>9.11</v>
      </c>
      <c r="DB162">
        <f t="shared" si="100"/>
        <v>2.8</v>
      </c>
      <c r="DC162">
        <f t="shared" si="101"/>
        <v>0</v>
      </c>
      <c r="DD162" t="s">
        <v>6</v>
      </c>
      <c r="DE162" t="s">
        <v>6</v>
      </c>
      <c r="DF162" t="e">
        <f t="shared" si="102"/>
        <v>#REF!</v>
      </c>
      <c r="DG162" t="e">
        <f t="shared" si="103"/>
        <v>#REF!</v>
      </c>
      <c r="DH162" t="e">
        <f>Source!I212*SmtRes!Y162</f>
        <v>#REF!</v>
      </c>
      <c r="DI162">
        <f t="shared" si="104"/>
        <v>59294.71</v>
      </c>
      <c r="DJ162">
        <f>EtalonRes!Y168</f>
        <v>6508.75</v>
      </c>
      <c r="DK162">
        <f>Source!BC212</f>
        <v>9.11</v>
      </c>
      <c r="DL162" t="s">
        <v>6</v>
      </c>
      <c r="DM162">
        <v>0</v>
      </c>
      <c r="DN162" t="s">
        <v>6</v>
      </c>
      <c r="DO162">
        <v>0</v>
      </c>
      <c r="GQ162">
        <v>-1</v>
      </c>
      <c r="GR162">
        <v>-1</v>
      </c>
    </row>
    <row r="163" spans="1:200" x14ac:dyDescent="0.2">
      <c r="A163">
        <f>ROW(Source!A212)</f>
        <v>212</v>
      </c>
      <c r="B163">
        <v>74674256</v>
      </c>
      <c r="C163">
        <v>74715476</v>
      </c>
      <c r="D163">
        <v>49565709</v>
      </c>
      <c r="E163">
        <v>1</v>
      </c>
      <c r="F163">
        <v>1</v>
      </c>
      <c r="G163">
        <v>1</v>
      </c>
      <c r="H163">
        <v>3</v>
      </c>
      <c r="I163" t="s">
        <v>62</v>
      </c>
      <c r="J163" t="s">
        <v>65</v>
      </c>
      <c r="K163" t="s">
        <v>63</v>
      </c>
      <c r="L163">
        <v>1327</v>
      </c>
      <c r="N163">
        <v>1005</v>
      </c>
      <c r="O163" t="s">
        <v>64</v>
      </c>
      <c r="P163" t="s">
        <v>64</v>
      </c>
      <c r="Q163">
        <v>1</v>
      </c>
      <c r="W163">
        <v>1</v>
      </c>
      <c r="X163">
        <v>1232260308</v>
      </c>
      <c r="Y163">
        <f t="shared" si="96"/>
        <v>-0.02</v>
      </c>
      <c r="AA163">
        <v>14024.85</v>
      </c>
      <c r="AB163">
        <v>0</v>
      </c>
      <c r="AC163">
        <v>0</v>
      </c>
      <c r="AD163">
        <v>0</v>
      </c>
      <c r="AE163">
        <v>1539.5</v>
      </c>
      <c r="AF163">
        <v>0</v>
      </c>
      <c r="AG163">
        <v>0</v>
      </c>
      <c r="AH163">
        <v>0</v>
      </c>
      <c r="AI163">
        <v>9.11</v>
      </c>
      <c r="AJ163">
        <v>1</v>
      </c>
      <c r="AK163">
        <v>1</v>
      </c>
      <c r="AL163">
        <v>1</v>
      </c>
      <c r="AM163">
        <v>4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6</v>
      </c>
      <c r="AT163">
        <v>-0.02</v>
      </c>
      <c r="AU163" t="s">
        <v>6</v>
      </c>
      <c r="AV163">
        <v>0</v>
      </c>
      <c r="AW163">
        <v>2</v>
      </c>
      <c r="AX163">
        <v>74715495</v>
      </c>
      <c r="AY163">
        <v>1</v>
      </c>
      <c r="AZ163">
        <v>6144</v>
      </c>
      <c r="BA163">
        <v>169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ROUND(Y163*Source!I212,7)</f>
        <v>-3.9</v>
      </c>
      <c r="CY163">
        <f t="shared" si="97"/>
        <v>14024.85</v>
      </c>
      <c r="CZ163">
        <f t="shared" si="98"/>
        <v>1539.5</v>
      </c>
      <c r="DA163">
        <f t="shared" si="99"/>
        <v>9.11</v>
      </c>
      <c r="DB163">
        <f t="shared" si="100"/>
        <v>-30.79</v>
      </c>
      <c r="DC163">
        <f t="shared" si="101"/>
        <v>0</v>
      </c>
      <c r="DD163" t="s">
        <v>6</v>
      </c>
      <c r="DE163" t="s">
        <v>6</v>
      </c>
      <c r="DF163">
        <f t="shared" si="102"/>
        <v>-54696.92</v>
      </c>
      <c r="DG163">
        <f t="shared" si="103"/>
        <v>0</v>
      </c>
      <c r="DH163">
        <f>Source!I212*SmtRes!Y163</f>
        <v>-3.9</v>
      </c>
      <c r="DI163">
        <f t="shared" si="104"/>
        <v>14024.85</v>
      </c>
      <c r="DJ163">
        <f>EtalonRes!Y169</f>
        <v>1539.5</v>
      </c>
      <c r="DK163">
        <f>Source!BC212</f>
        <v>9.11</v>
      </c>
      <c r="DL163" t="s">
        <v>6</v>
      </c>
      <c r="DM163">
        <v>0</v>
      </c>
      <c r="DN163" t="s">
        <v>6</v>
      </c>
      <c r="DO163">
        <v>0</v>
      </c>
      <c r="GP163">
        <v>0</v>
      </c>
      <c r="GQ163">
        <v>-1</v>
      </c>
      <c r="GR163">
        <v>-1</v>
      </c>
    </row>
    <row r="164" spans="1:200" x14ac:dyDescent="0.2">
      <c r="A164">
        <f>ROW(Source!A212)</f>
        <v>212</v>
      </c>
      <c r="B164">
        <v>74674256</v>
      </c>
      <c r="C164">
        <v>74715476</v>
      </c>
      <c r="D164">
        <v>0</v>
      </c>
      <c r="E164">
        <v>0</v>
      </c>
      <c r="F164">
        <v>1</v>
      </c>
      <c r="G164">
        <v>1</v>
      </c>
      <c r="H164">
        <v>3</v>
      </c>
      <c r="I164" t="s">
        <v>35</v>
      </c>
      <c r="J164" t="s">
        <v>68</v>
      </c>
      <c r="K164" t="s">
        <v>67</v>
      </c>
      <c r="L164">
        <v>1371</v>
      </c>
      <c r="N164">
        <v>1013</v>
      </c>
      <c r="O164" t="s">
        <v>23</v>
      </c>
      <c r="P164" t="s">
        <v>23</v>
      </c>
      <c r="Q164">
        <v>1</v>
      </c>
      <c r="W164">
        <v>0</v>
      </c>
      <c r="X164">
        <v>-797745458</v>
      </c>
      <c r="Y164">
        <f t="shared" si="96"/>
        <v>1</v>
      </c>
      <c r="AA164">
        <v>865.83</v>
      </c>
      <c r="AB164">
        <v>0</v>
      </c>
      <c r="AC164">
        <v>0</v>
      </c>
      <c r="AD164">
        <v>0</v>
      </c>
      <c r="AE164">
        <v>910.5200000000001</v>
      </c>
      <c r="AF164">
        <v>0</v>
      </c>
      <c r="AG164">
        <v>0</v>
      </c>
      <c r="AH164">
        <v>0</v>
      </c>
      <c r="AI164">
        <v>9.11</v>
      </c>
      <c r="AJ164">
        <v>1</v>
      </c>
      <c r="AK164">
        <v>1</v>
      </c>
      <c r="AL164">
        <v>1</v>
      </c>
      <c r="AM164">
        <v>0</v>
      </c>
      <c r="AN164">
        <v>0</v>
      </c>
      <c r="AO164">
        <v>0</v>
      </c>
      <c r="AP164">
        <v>1</v>
      </c>
      <c r="AQ164">
        <v>0</v>
      </c>
      <c r="AR164">
        <v>0</v>
      </c>
      <c r="AS164" t="s">
        <v>6</v>
      </c>
      <c r="AT164">
        <v>1</v>
      </c>
      <c r="AU164" t="s">
        <v>6</v>
      </c>
      <c r="AV164">
        <v>0</v>
      </c>
      <c r="AW164">
        <v>1</v>
      </c>
      <c r="AX164">
        <v>-1</v>
      </c>
      <c r="AY164">
        <v>0</v>
      </c>
      <c r="AZ164">
        <v>0</v>
      </c>
      <c r="BA164" t="s">
        <v>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ROUND(Y164*Source!I212,7)</f>
        <v>195</v>
      </c>
      <c r="CY164">
        <f t="shared" si="97"/>
        <v>865.83</v>
      </c>
      <c r="CZ164">
        <f t="shared" si="98"/>
        <v>910.5200000000001</v>
      </c>
      <c r="DA164">
        <f t="shared" si="99"/>
        <v>9.11</v>
      </c>
      <c r="DB164">
        <f t="shared" si="100"/>
        <v>910.52</v>
      </c>
      <c r="DC164">
        <f t="shared" si="101"/>
        <v>0</v>
      </c>
      <c r="DD164" t="s">
        <v>6</v>
      </c>
      <c r="DE164" t="s">
        <v>6</v>
      </c>
      <c r="DF164">
        <f t="shared" si="102"/>
        <v>1617493.8</v>
      </c>
      <c r="DG164">
        <f t="shared" si="103"/>
        <v>0</v>
      </c>
      <c r="DH164">
        <f>Source!I212*SmtRes!Y164</f>
        <v>195</v>
      </c>
      <c r="DI164">
        <f t="shared" si="104"/>
        <v>865.83</v>
      </c>
      <c r="DJ164">
        <f t="shared" ref="DJ164" si="105">DF164</f>
        <v>1617493.8</v>
      </c>
      <c r="DK164">
        <f>Source!BC212</f>
        <v>9.11</v>
      </c>
      <c r="DL164" t="s">
        <v>6</v>
      </c>
      <c r="DM164">
        <v>0</v>
      </c>
      <c r="DN164" t="s">
        <v>6</v>
      </c>
      <c r="DO164">
        <v>0</v>
      </c>
      <c r="GP164">
        <v>1</v>
      </c>
      <c r="GQ164">
        <v>-1</v>
      </c>
      <c r="GR164">
        <v>-1</v>
      </c>
    </row>
    <row r="165" spans="1:200" x14ac:dyDescent="0.2">
      <c r="A165">
        <f>ROW(Source!A216)</f>
        <v>216</v>
      </c>
      <c r="B165">
        <v>74674256</v>
      </c>
      <c r="C165">
        <v>74715499</v>
      </c>
      <c r="D165">
        <v>31714704</v>
      </c>
      <c r="E165">
        <v>70</v>
      </c>
      <c r="F165">
        <v>1</v>
      </c>
      <c r="G165">
        <v>1</v>
      </c>
      <c r="H165">
        <v>1</v>
      </c>
      <c r="I165" t="s">
        <v>287</v>
      </c>
      <c r="J165" t="s">
        <v>6</v>
      </c>
      <c r="K165" t="s">
        <v>288</v>
      </c>
      <c r="L165">
        <v>1191</v>
      </c>
      <c r="N165">
        <v>1013</v>
      </c>
      <c r="O165" t="s">
        <v>267</v>
      </c>
      <c r="P165" t="s">
        <v>267</v>
      </c>
      <c r="Q165">
        <v>1</v>
      </c>
      <c r="W165">
        <v>0</v>
      </c>
      <c r="X165">
        <v>-112797078</v>
      </c>
      <c r="Y165">
        <f>(AT165*ROUND(1.05,7))</f>
        <v>1.1235000000000002</v>
      </c>
      <c r="AA165">
        <v>0</v>
      </c>
      <c r="AB165">
        <v>0</v>
      </c>
      <c r="AC165">
        <v>0</v>
      </c>
      <c r="AD165">
        <v>299.51</v>
      </c>
      <c r="AE165">
        <v>0</v>
      </c>
      <c r="AF165">
        <v>0</v>
      </c>
      <c r="AG165">
        <v>0</v>
      </c>
      <c r="AH165">
        <v>8.9700000000000006</v>
      </c>
      <c r="AI165">
        <v>1</v>
      </c>
      <c r="AJ165">
        <v>1</v>
      </c>
      <c r="AK165">
        <v>1</v>
      </c>
      <c r="AL165">
        <v>33.39</v>
      </c>
      <c r="AM165">
        <v>4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6</v>
      </c>
      <c r="AT165">
        <v>1.07</v>
      </c>
      <c r="AU165" t="s">
        <v>26</v>
      </c>
      <c r="AV165">
        <v>1</v>
      </c>
      <c r="AW165">
        <v>2</v>
      </c>
      <c r="AX165">
        <v>74715510</v>
      </c>
      <c r="AY165">
        <v>1</v>
      </c>
      <c r="AZ165">
        <v>0</v>
      </c>
      <c r="BA165">
        <v>170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U165">
        <f>ROUND(AT165*Source!I216*AH165*AL165,2)</f>
        <v>42302.55</v>
      </c>
      <c r="CV165">
        <f>ROUND(Y165*Source!I216,7)</f>
        <v>148.30199999999999</v>
      </c>
      <c r="CW165">
        <v>0</v>
      </c>
      <c r="CX165">
        <f>ROUND(Y165*Source!I216,7)</f>
        <v>148.30199999999999</v>
      </c>
      <c r="CY165">
        <f>AD165</f>
        <v>299.51</v>
      </c>
      <c r="CZ165">
        <f>AH165</f>
        <v>8.9700000000000006</v>
      </c>
      <c r="DA165">
        <f>AL165</f>
        <v>33.39</v>
      </c>
      <c r="DB165">
        <f>ROUND((ROUND(AT165*CZ165,2)*ROUND(1.05,7)),2)</f>
        <v>10.08</v>
      </c>
      <c r="DC165">
        <f>ROUND((ROUND(AT165*AG165,2)*ROUND(1.05,7)),2)</f>
        <v>0</v>
      </c>
      <c r="DD165" t="s">
        <v>6</v>
      </c>
      <c r="DE165" t="s">
        <v>6</v>
      </c>
      <c r="DF165">
        <f>ROUND(ROUND(AE165,2)*CX165,2)</f>
        <v>0</v>
      </c>
      <c r="DG165">
        <f t="shared" si="103"/>
        <v>0</v>
      </c>
      <c r="DH165">
        <f>Source!I216*SmtRes!Y165</f>
        <v>148.30200000000002</v>
      </c>
      <c r="DI165">
        <f>AD165</f>
        <v>299.51</v>
      </c>
      <c r="DJ165">
        <f>EtalonRes!AB170</f>
        <v>8.9700000000000006</v>
      </c>
      <c r="DK165">
        <f>Source!BA216</f>
        <v>33.39</v>
      </c>
      <c r="DL165" t="s">
        <v>6</v>
      </c>
      <c r="DM165">
        <v>0</v>
      </c>
      <c r="DN165" t="s">
        <v>6</v>
      </c>
      <c r="DO165">
        <v>0</v>
      </c>
      <c r="GQ165">
        <v>-1</v>
      </c>
      <c r="GR165">
        <v>-1</v>
      </c>
    </row>
    <row r="166" spans="1:200" x14ac:dyDescent="0.2">
      <c r="A166">
        <f>ROW(Source!A216)</f>
        <v>216</v>
      </c>
      <c r="B166">
        <v>74674256</v>
      </c>
      <c r="C166">
        <v>74715499</v>
      </c>
      <c r="D166">
        <v>31709492</v>
      </c>
      <c r="E166">
        <v>70</v>
      </c>
      <c r="F166">
        <v>1</v>
      </c>
      <c r="G166">
        <v>1</v>
      </c>
      <c r="H166">
        <v>1</v>
      </c>
      <c r="I166" t="s">
        <v>268</v>
      </c>
      <c r="J166" t="s">
        <v>6</v>
      </c>
      <c r="K166" t="s">
        <v>269</v>
      </c>
      <c r="L166">
        <v>1191</v>
      </c>
      <c r="N166">
        <v>1013</v>
      </c>
      <c r="O166" t="s">
        <v>267</v>
      </c>
      <c r="P166" t="s">
        <v>267</v>
      </c>
      <c r="Q166">
        <v>1</v>
      </c>
      <c r="W166">
        <v>0</v>
      </c>
      <c r="X166">
        <v>-1417349443</v>
      </c>
      <c r="Y166">
        <f>(AT166*ROUND(1.05,7))</f>
        <v>1.0500000000000001E-2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33.39</v>
      </c>
      <c r="AL166">
        <v>1</v>
      </c>
      <c r="AM166">
        <v>4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6</v>
      </c>
      <c r="AT166">
        <v>0.01</v>
      </c>
      <c r="AU166" t="s">
        <v>26</v>
      </c>
      <c r="AV166">
        <v>2</v>
      </c>
      <c r="AW166">
        <v>2</v>
      </c>
      <c r="AX166">
        <v>74715511</v>
      </c>
      <c r="AY166">
        <v>1</v>
      </c>
      <c r="AZ166">
        <v>0</v>
      </c>
      <c r="BA166">
        <v>171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ROUND(Y166*Source!I216,7)</f>
        <v>1.3859999999999999</v>
      </c>
      <c r="CY166">
        <f>AD166</f>
        <v>0</v>
      </c>
      <c r="CZ166">
        <f>AH166</f>
        <v>0</v>
      </c>
      <c r="DA166">
        <f>AL166</f>
        <v>1</v>
      </c>
      <c r="DB166">
        <f>ROUND((ROUND(AT166*CZ166,2)*ROUND(1.05,7)),2)</f>
        <v>0</v>
      </c>
      <c r="DC166">
        <f>ROUND((ROUND(AT166*AG166,2)*ROUND(1.05,7)),2)</f>
        <v>0</v>
      </c>
      <c r="DD166" t="s">
        <v>6</v>
      </c>
      <c r="DE166" t="s">
        <v>6</v>
      </c>
      <c r="DF166">
        <f>ROUND(ROUND(AE166,2)*CX166,2)</f>
        <v>0</v>
      </c>
      <c r="DG166">
        <f t="shared" si="103"/>
        <v>0</v>
      </c>
      <c r="DH166">
        <f>Source!I216*SmtRes!Y166</f>
        <v>1.3860000000000001</v>
      </c>
      <c r="DI166">
        <f>AD166</f>
        <v>0</v>
      </c>
      <c r="DJ166">
        <f>EtalonRes!AB171</f>
        <v>0</v>
      </c>
      <c r="DK166">
        <f>Source!BA216</f>
        <v>33.39</v>
      </c>
      <c r="DL166" t="s">
        <v>6</v>
      </c>
      <c r="DM166">
        <v>0</v>
      </c>
      <c r="DN166" t="s">
        <v>6</v>
      </c>
      <c r="DO166">
        <v>0</v>
      </c>
      <c r="GQ166">
        <v>-1</v>
      </c>
      <c r="GR166">
        <v>-1</v>
      </c>
    </row>
    <row r="167" spans="1:200" x14ac:dyDescent="0.2">
      <c r="A167">
        <f>ROW(Source!A216)</f>
        <v>216</v>
      </c>
      <c r="B167">
        <v>74674256</v>
      </c>
      <c r="C167">
        <v>74715499</v>
      </c>
      <c r="D167">
        <v>49673503</v>
      </c>
      <c r="E167">
        <v>1</v>
      </c>
      <c r="F167">
        <v>1</v>
      </c>
      <c r="G167">
        <v>1</v>
      </c>
      <c r="H167">
        <v>2</v>
      </c>
      <c r="I167" t="s">
        <v>277</v>
      </c>
      <c r="J167" t="s">
        <v>278</v>
      </c>
      <c r="K167" t="s">
        <v>279</v>
      </c>
      <c r="L167">
        <v>1367</v>
      </c>
      <c r="N167">
        <v>1011</v>
      </c>
      <c r="O167" t="s">
        <v>273</v>
      </c>
      <c r="P167" t="s">
        <v>273</v>
      </c>
      <c r="Q167">
        <v>1</v>
      </c>
      <c r="W167">
        <v>0</v>
      </c>
      <c r="X167">
        <v>509054691</v>
      </c>
      <c r="Y167">
        <f>(AT167*ROUND(1.05,7))</f>
        <v>1.0500000000000001E-2</v>
      </c>
      <c r="AA167">
        <v>0</v>
      </c>
      <c r="AB167">
        <v>871.31</v>
      </c>
      <c r="AC167">
        <v>387.32</v>
      </c>
      <c r="AD167">
        <v>0</v>
      </c>
      <c r="AE167">
        <v>0</v>
      </c>
      <c r="AF167">
        <v>65.709999999999994</v>
      </c>
      <c r="AG167">
        <v>11.6</v>
      </c>
      <c r="AH167">
        <v>0</v>
      </c>
      <c r="AI167">
        <v>1</v>
      </c>
      <c r="AJ167">
        <v>13.26</v>
      </c>
      <c r="AK167">
        <v>33.39</v>
      </c>
      <c r="AL167">
        <v>1</v>
      </c>
      <c r="AM167">
        <v>4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6</v>
      </c>
      <c r="AT167">
        <v>0.01</v>
      </c>
      <c r="AU167" t="s">
        <v>83</v>
      </c>
      <c r="AV167">
        <v>0</v>
      </c>
      <c r="AW167">
        <v>2</v>
      </c>
      <c r="AX167">
        <v>74715512</v>
      </c>
      <c r="AY167">
        <v>1</v>
      </c>
      <c r="AZ167">
        <v>0</v>
      </c>
      <c r="BA167">
        <v>172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f>ROUND(Y167*Source!I216*DO167,7)</f>
        <v>0</v>
      </c>
      <c r="CX167">
        <f>ROUND(Y167*Source!I216,7)</f>
        <v>1.3859999999999999</v>
      </c>
      <c r="CY167">
        <f>AB167</f>
        <v>871.31</v>
      </c>
      <c r="CZ167">
        <f>AF167</f>
        <v>65.709999999999994</v>
      </c>
      <c r="DA167">
        <f>AJ167</f>
        <v>13.26</v>
      </c>
      <c r="DB167">
        <f>ROUND((ROUND(AT167*CZ167,2)*ROUND(1.05,7)),2)</f>
        <v>0.69</v>
      </c>
      <c r="DC167">
        <f>ROUND((ROUND(AT167*AG167,2)*ROUND(1.05,7)),2)</f>
        <v>0.13</v>
      </c>
      <c r="DD167" t="s">
        <v>6</v>
      </c>
      <c r="DE167" t="s">
        <v>6</v>
      </c>
      <c r="DF167">
        <f>ROUND(ROUND(AE167,2)*CX167,2)</f>
        <v>0</v>
      </c>
      <c r="DG167">
        <f>ROUND(ROUND(AF167*AJ167,2)*CX167,2)</f>
        <v>1207.6400000000001</v>
      </c>
      <c r="DH167">
        <f>Source!I216*SmtRes!Y167</f>
        <v>1.3860000000000001</v>
      </c>
      <c r="DI167">
        <f>AB167</f>
        <v>871.31</v>
      </c>
      <c r="DJ167">
        <f>EtalonRes!Z172</f>
        <v>65.709999999999994</v>
      </c>
      <c r="DK167">
        <f>Source!BB216</f>
        <v>13.26</v>
      </c>
      <c r="DL167" t="s">
        <v>6</v>
      </c>
      <c r="DM167">
        <v>0</v>
      </c>
      <c r="DN167" t="s">
        <v>6</v>
      </c>
      <c r="DO167">
        <v>0</v>
      </c>
      <c r="GQ167">
        <v>-1</v>
      </c>
      <c r="GR167">
        <v>-1</v>
      </c>
    </row>
    <row r="168" spans="1:200" x14ac:dyDescent="0.2">
      <c r="A168">
        <f>ROW(Source!A216)</f>
        <v>216</v>
      </c>
      <c r="B168">
        <v>74674256</v>
      </c>
      <c r="C168">
        <v>74715499</v>
      </c>
      <c r="D168">
        <v>49673715</v>
      </c>
      <c r="E168">
        <v>1</v>
      </c>
      <c r="F168">
        <v>1</v>
      </c>
      <c r="G168">
        <v>1</v>
      </c>
      <c r="H168">
        <v>2</v>
      </c>
      <c r="I168" t="s">
        <v>289</v>
      </c>
      <c r="J168" t="s">
        <v>290</v>
      </c>
      <c r="K168" t="s">
        <v>291</v>
      </c>
      <c r="L168">
        <v>1367</v>
      </c>
      <c r="N168">
        <v>1011</v>
      </c>
      <c r="O168" t="s">
        <v>273</v>
      </c>
      <c r="P168" t="s">
        <v>273</v>
      </c>
      <c r="Q168">
        <v>1</v>
      </c>
      <c r="W168">
        <v>0</v>
      </c>
      <c r="X168">
        <v>829370094</v>
      </c>
      <c r="Y168">
        <f>(AT168*ROUND(1.05,7))</f>
        <v>0.10500000000000001</v>
      </c>
      <c r="AA168">
        <v>0</v>
      </c>
      <c r="AB168">
        <v>107.41</v>
      </c>
      <c r="AC168">
        <v>0</v>
      </c>
      <c r="AD168">
        <v>0</v>
      </c>
      <c r="AE168">
        <v>0</v>
      </c>
      <c r="AF168">
        <v>8.1</v>
      </c>
      <c r="AG168">
        <v>0</v>
      </c>
      <c r="AH168">
        <v>0</v>
      </c>
      <c r="AI168">
        <v>1</v>
      </c>
      <c r="AJ168">
        <v>13.26</v>
      </c>
      <c r="AK168">
        <v>33.39</v>
      </c>
      <c r="AL168">
        <v>1</v>
      </c>
      <c r="AM168">
        <v>4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6</v>
      </c>
      <c r="AT168">
        <v>0.1</v>
      </c>
      <c r="AU168" t="s">
        <v>83</v>
      </c>
      <c r="AV168">
        <v>0</v>
      </c>
      <c r="AW168">
        <v>2</v>
      </c>
      <c r="AX168">
        <v>74715513</v>
      </c>
      <c r="AY168">
        <v>1</v>
      </c>
      <c r="AZ168">
        <v>0</v>
      </c>
      <c r="BA168">
        <v>173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f>ROUND(Y168*Source!I216*DO168,7)</f>
        <v>0</v>
      </c>
      <c r="CX168">
        <f>ROUND(Y168*Source!I216,7)</f>
        <v>13.86</v>
      </c>
      <c r="CY168">
        <f>AB168</f>
        <v>107.41</v>
      </c>
      <c r="CZ168">
        <f>AF168</f>
        <v>8.1</v>
      </c>
      <c r="DA168">
        <f>AJ168</f>
        <v>13.26</v>
      </c>
      <c r="DB168">
        <f>ROUND((ROUND(AT168*CZ168,2)*ROUND(1.05,7)),2)</f>
        <v>0.85</v>
      </c>
      <c r="DC168">
        <f>ROUND((ROUND(AT168*AG168,2)*ROUND(1.05,7)),2)</f>
        <v>0</v>
      </c>
      <c r="DD168" t="s">
        <v>6</v>
      </c>
      <c r="DE168" t="s">
        <v>6</v>
      </c>
      <c r="DF168">
        <f>ROUND(ROUND(AE168,2)*CX168,2)</f>
        <v>0</v>
      </c>
      <c r="DG168">
        <f>ROUND(ROUND(AF168*AJ168,2)*CX168,2)</f>
        <v>1488.7</v>
      </c>
      <c r="DH168">
        <f>Source!I216*SmtRes!Y168</f>
        <v>13.860000000000001</v>
      </c>
      <c r="DI168">
        <f>AB168</f>
        <v>107.41</v>
      </c>
      <c r="DJ168">
        <f>EtalonRes!Z173</f>
        <v>8.1</v>
      </c>
      <c r="DK168">
        <f>Source!BB216</f>
        <v>13.26</v>
      </c>
      <c r="DL168" t="s">
        <v>6</v>
      </c>
      <c r="DM168">
        <v>0</v>
      </c>
      <c r="DN168" t="s">
        <v>6</v>
      </c>
      <c r="DO168">
        <v>0</v>
      </c>
      <c r="GQ168">
        <v>-1</v>
      </c>
      <c r="GR168">
        <v>-1</v>
      </c>
    </row>
    <row r="169" spans="1:200" x14ac:dyDescent="0.2">
      <c r="A169">
        <f>ROW(Source!A216)</f>
        <v>216</v>
      </c>
      <c r="B169">
        <v>74674256</v>
      </c>
      <c r="C169">
        <v>74715499</v>
      </c>
      <c r="D169">
        <v>49523218</v>
      </c>
      <c r="E169">
        <v>1</v>
      </c>
      <c r="F169">
        <v>1</v>
      </c>
      <c r="G169">
        <v>1</v>
      </c>
      <c r="H169">
        <v>3</v>
      </c>
      <c r="I169" t="s">
        <v>54</v>
      </c>
      <c r="J169" t="s">
        <v>57</v>
      </c>
      <c r="K169" t="s">
        <v>55</v>
      </c>
      <c r="L169">
        <v>1374</v>
      </c>
      <c r="N169">
        <v>1013</v>
      </c>
      <c r="O169" t="s">
        <v>56</v>
      </c>
      <c r="P169" t="s">
        <v>56</v>
      </c>
      <c r="Q169">
        <v>1</v>
      </c>
      <c r="W169">
        <v>0</v>
      </c>
      <c r="X169">
        <v>-1743999360</v>
      </c>
      <c r="Y169">
        <f t="shared" ref="Y169:Y174" si="106">AT169</f>
        <v>0.1</v>
      </c>
      <c r="AA169">
        <v>9.11</v>
      </c>
      <c r="AB169">
        <v>0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0</v>
      </c>
      <c r="AI169">
        <v>9.11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6</v>
      </c>
      <c r="AT169">
        <v>0.1</v>
      </c>
      <c r="AU169" t="s">
        <v>6</v>
      </c>
      <c r="AV169">
        <v>0</v>
      </c>
      <c r="AW169">
        <v>2</v>
      </c>
      <c r="AX169">
        <v>74715514</v>
      </c>
      <c r="AY169">
        <v>1</v>
      </c>
      <c r="AZ169">
        <v>0</v>
      </c>
      <c r="BA169">
        <v>174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ROUND(Y169*Source!I216,7)</f>
        <v>13.2</v>
      </c>
      <c r="CY169">
        <f t="shared" ref="CY169:CY174" si="107">AA169</f>
        <v>9.11</v>
      </c>
      <c r="CZ169">
        <f t="shared" ref="CZ169:CZ174" si="108">AE169</f>
        <v>1</v>
      </c>
      <c r="DA169">
        <f t="shared" ref="DA169:DA174" si="109">AI169</f>
        <v>9.11</v>
      </c>
      <c r="DB169">
        <f t="shared" ref="DB169:DB174" si="110">ROUND(ROUND(AT169*CZ169,2),2)</f>
        <v>0.1</v>
      </c>
      <c r="DC169">
        <f t="shared" ref="DC169:DC174" si="111">ROUND(ROUND(AT169*AG169,2),2)</f>
        <v>0</v>
      </c>
      <c r="DD169" t="s">
        <v>6</v>
      </c>
      <c r="DE169" t="s">
        <v>6</v>
      </c>
      <c r="DF169">
        <f t="shared" ref="DF169:DF174" si="112">ROUND(ROUND(AE169*AI169,2)*CX169,2)</f>
        <v>120.25</v>
      </c>
      <c r="DG169">
        <f t="shared" ref="DG169:DG176" si="113">ROUND(ROUND(AF169,2)*CX169,2)</f>
        <v>0</v>
      </c>
      <c r="DH169">
        <f>Source!I216*SmtRes!Y169</f>
        <v>13.200000000000001</v>
      </c>
      <c r="DI169">
        <f t="shared" ref="DI169:DI174" si="114">AA169</f>
        <v>9.11</v>
      </c>
      <c r="DJ169">
        <f>EtalonRes!Y174</f>
        <v>1</v>
      </c>
      <c r="DK169">
        <f>Source!BC216</f>
        <v>9.11</v>
      </c>
      <c r="DL169" t="s">
        <v>6</v>
      </c>
      <c r="DM169">
        <v>0</v>
      </c>
      <c r="DN169" t="s">
        <v>6</v>
      </c>
      <c r="DO169">
        <v>0</v>
      </c>
      <c r="GP169">
        <v>1</v>
      </c>
      <c r="GQ169">
        <v>-1</v>
      </c>
      <c r="GR169">
        <v>-1</v>
      </c>
    </row>
    <row r="170" spans="1:200" x14ac:dyDescent="0.2">
      <c r="A170">
        <f>ROW(Source!A216)</f>
        <v>216</v>
      </c>
      <c r="B170">
        <v>74674256</v>
      </c>
      <c r="C170">
        <v>74715499</v>
      </c>
      <c r="D170">
        <v>49524301</v>
      </c>
      <c r="E170">
        <v>1</v>
      </c>
      <c r="F170">
        <v>1</v>
      </c>
      <c r="G170">
        <v>1</v>
      </c>
      <c r="H170">
        <v>3</v>
      </c>
      <c r="I170" t="s">
        <v>292</v>
      </c>
      <c r="J170" t="s">
        <v>293</v>
      </c>
      <c r="K170" t="s">
        <v>294</v>
      </c>
      <c r="L170">
        <v>1348</v>
      </c>
      <c r="N170">
        <v>1009</v>
      </c>
      <c r="O170" t="s">
        <v>295</v>
      </c>
      <c r="P170" t="s">
        <v>295</v>
      </c>
      <c r="Q170">
        <v>1000</v>
      </c>
      <c r="W170">
        <v>0</v>
      </c>
      <c r="X170">
        <v>1824693337</v>
      </c>
      <c r="Y170" s="174" t="e">
        <f>#REF!</f>
        <v>#REF!</v>
      </c>
      <c r="AA170">
        <v>94397.82</v>
      </c>
      <c r="AB170">
        <v>0</v>
      </c>
      <c r="AC170">
        <v>0</v>
      </c>
      <c r="AD170">
        <v>0</v>
      </c>
      <c r="AE170">
        <v>10362</v>
      </c>
      <c r="AF170">
        <v>0</v>
      </c>
      <c r="AG170">
        <v>0</v>
      </c>
      <c r="AH170">
        <v>0</v>
      </c>
      <c r="AI170">
        <v>9.11</v>
      </c>
      <c r="AJ170">
        <v>1</v>
      </c>
      <c r="AK170">
        <v>1</v>
      </c>
      <c r="AL170">
        <v>1</v>
      </c>
      <c r="AM170">
        <v>4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6</v>
      </c>
      <c r="AT170">
        <v>1.0000000000000001E-5</v>
      </c>
      <c r="AU170" t="s">
        <v>6</v>
      </c>
      <c r="AV170">
        <v>0</v>
      </c>
      <c r="AW170">
        <v>2</v>
      </c>
      <c r="AX170">
        <v>74715515</v>
      </c>
      <c r="AY170">
        <v>1</v>
      </c>
      <c r="AZ170">
        <v>0</v>
      </c>
      <c r="BA170">
        <v>175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 t="e">
        <f>ROUND(Y170*Source!I216,7)</f>
        <v>#REF!</v>
      </c>
      <c r="CY170">
        <f t="shared" si="107"/>
        <v>94397.82</v>
      </c>
      <c r="CZ170">
        <f t="shared" si="108"/>
        <v>10362</v>
      </c>
      <c r="DA170">
        <f t="shared" si="109"/>
        <v>9.11</v>
      </c>
      <c r="DB170">
        <f t="shared" si="110"/>
        <v>0.1</v>
      </c>
      <c r="DC170">
        <f t="shared" si="111"/>
        <v>0</v>
      </c>
      <c r="DD170" t="s">
        <v>6</v>
      </c>
      <c r="DE170" t="s">
        <v>6</v>
      </c>
      <c r="DF170" t="e">
        <f t="shared" si="112"/>
        <v>#REF!</v>
      </c>
      <c r="DG170" t="e">
        <f t="shared" si="113"/>
        <v>#REF!</v>
      </c>
      <c r="DH170" t="e">
        <f>Source!I216*SmtRes!Y170</f>
        <v>#REF!</v>
      </c>
      <c r="DI170">
        <f t="shared" si="114"/>
        <v>94397.82</v>
      </c>
      <c r="DJ170">
        <f>EtalonRes!Y175</f>
        <v>10362</v>
      </c>
      <c r="DK170">
        <f>Source!BC216</f>
        <v>9.11</v>
      </c>
      <c r="DL170" t="s">
        <v>6</v>
      </c>
      <c r="DM170">
        <v>0</v>
      </c>
      <c r="DN170" t="s">
        <v>6</v>
      </c>
      <c r="DO170">
        <v>0</v>
      </c>
      <c r="GQ170">
        <v>-1</v>
      </c>
      <c r="GR170">
        <v>-1</v>
      </c>
    </row>
    <row r="171" spans="1:200" x14ac:dyDescent="0.2">
      <c r="A171">
        <f>ROW(Source!A216)</f>
        <v>216</v>
      </c>
      <c r="B171">
        <v>74674256</v>
      </c>
      <c r="C171">
        <v>74715499</v>
      </c>
      <c r="D171">
        <v>49525498</v>
      </c>
      <c r="E171">
        <v>1</v>
      </c>
      <c r="F171">
        <v>1</v>
      </c>
      <c r="G171">
        <v>1</v>
      </c>
      <c r="H171">
        <v>3</v>
      </c>
      <c r="I171" t="s">
        <v>296</v>
      </c>
      <c r="J171" t="s">
        <v>297</v>
      </c>
      <c r="K171" t="s">
        <v>298</v>
      </c>
      <c r="L171">
        <v>1348</v>
      </c>
      <c r="N171">
        <v>1009</v>
      </c>
      <c r="O171" t="s">
        <v>295</v>
      </c>
      <c r="P171" t="s">
        <v>295</v>
      </c>
      <c r="Q171">
        <v>1000</v>
      </c>
      <c r="W171">
        <v>0</v>
      </c>
      <c r="X171">
        <v>226918189</v>
      </c>
      <c r="Y171" s="174" t="e">
        <f>#REF!</f>
        <v>#REF!</v>
      </c>
      <c r="AA171">
        <v>113237.3</v>
      </c>
      <c r="AB171">
        <v>0</v>
      </c>
      <c r="AC171">
        <v>0</v>
      </c>
      <c r="AD171">
        <v>0</v>
      </c>
      <c r="AE171">
        <v>12430</v>
      </c>
      <c r="AF171">
        <v>0</v>
      </c>
      <c r="AG171">
        <v>0</v>
      </c>
      <c r="AH171">
        <v>0</v>
      </c>
      <c r="AI171">
        <v>9.11</v>
      </c>
      <c r="AJ171">
        <v>1</v>
      </c>
      <c r="AK171">
        <v>1</v>
      </c>
      <c r="AL171">
        <v>1</v>
      </c>
      <c r="AM171">
        <v>4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6</v>
      </c>
      <c r="AT171">
        <v>8.0000000000000007E-5</v>
      </c>
      <c r="AU171" t="s">
        <v>6</v>
      </c>
      <c r="AV171">
        <v>0</v>
      </c>
      <c r="AW171">
        <v>2</v>
      </c>
      <c r="AX171">
        <v>74715516</v>
      </c>
      <c r="AY171">
        <v>1</v>
      </c>
      <c r="AZ171">
        <v>0</v>
      </c>
      <c r="BA171">
        <v>176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 t="e">
        <f>ROUND(Y171*Source!I216,7)</f>
        <v>#REF!</v>
      </c>
      <c r="CY171">
        <f t="shared" si="107"/>
        <v>113237.3</v>
      </c>
      <c r="CZ171">
        <f t="shared" si="108"/>
        <v>12430</v>
      </c>
      <c r="DA171">
        <f t="shared" si="109"/>
        <v>9.11</v>
      </c>
      <c r="DB171">
        <f t="shared" si="110"/>
        <v>0.99</v>
      </c>
      <c r="DC171">
        <f t="shared" si="111"/>
        <v>0</v>
      </c>
      <c r="DD171" t="s">
        <v>6</v>
      </c>
      <c r="DE171" t="s">
        <v>6</v>
      </c>
      <c r="DF171" t="e">
        <f t="shared" si="112"/>
        <v>#REF!</v>
      </c>
      <c r="DG171" t="e">
        <f t="shared" si="113"/>
        <v>#REF!</v>
      </c>
      <c r="DH171" t="e">
        <f>Source!I216*SmtRes!Y171</f>
        <v>#REF!</v>
      </c>
      <c r="DI171">
        <f t="shared" si="114"/>
        <v>113237.3</v>
      </c>
      <c r="DJ171">
        <f>EtalonRes!Y176</f>
        <v>12430</v>
      </c>
      <c r="DK171">
        <f>Source!BC216</f>
        <v>9.11</v>
      </c>
      <c r="DL171" t="s">
        <v>6</v>
      </c>
      <c r="DM171">
        <v>0</v>
      </c>
      <c r="DN171" t="s">
        <v>6</v>
      </c>
      <c r="DO171">
        <v>0</v>
      </c>
      <c r="GQ171">
        <v>-1</v>
      </c>
      <c r="GR171">
        <v>-1</v>
      </c>
    </row>
    <row r="172" spans="1:200" x14ac:dyDescent="0.2">
      <c r="A172">
        <f>ROW(Source!A216)</f>
        <v>216</v>
      </c>
      <c r="B172">
        <v>74674256</v>
      </c>
      <c r="C172">
        <v>74715499</v>
      </c>
      <c r="D172">
        <v>49543539</v>
      </c>
      <c r="E172">
        <v>1</v>
      </c>
      <c r="F172">
        <v>1</v>
      </c>
      <c r="G172">
        <v>1</v>
      </c>
      <c r="H172">
        <v>3</v>
      </c>
      <c r="I172" t="s">
        <v>299</v>
      </c>
      <c r="J172" t="s">
        <v>300</v>
      </c>
      <c r="K172" t="s">
        <v>301</v>
      </c>
      <c r="L172">
        <v>1348</v>
      </c>
      <c r="N172">
        <v>1009</v>
      </c>
      <c r="O172" t="s">
        <v>295</v>
      </c>
      <c r="P172" t="s">
        <v>295</v>
      </c>
      <c r="Q172">
        <v>1000</v>
      </c>
      <c r="W172">
        <v>0</v>
      </c>
      <c r="X172">
        <v>-2055168211</v>
      </c>
      <c r="Y172" s="174" t="e">
        <f>#REF!</f>
        <v>#REF!</v>
      </c>
      <c r="AA172">
        <v>59294.71</v>
      </c>
      <c r="AB172">
        <v>0</v>
      </c>
      <c r="AC172">
        <v>0</v>
      </c>
      <c r="AD172">
        <v>0</v>
      </c>
      <c r="AE172">
        <v>6508.75</v>
      </c>
      <c r="AF172">
        <v>0</v>
      </c>
      <c r="AG172">
        <v>0</v>
      </c>
      <c r="AH172">
        <v>0</v>
      </c>
      <c r="AI172">
        <v>9.11</v>
      </c>
      <c r="AJ172">
        <v>1</v>
      </c>
      <c r="AK172">
        <v>1</v>
      </c>
      <c r="AL172">
        <v>1</v>
      </c>
      <c r="AM172">
        <v>4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6</v>
      </c>
      <c r="AT172">
        <v>4.2999999999999999E-4</v>
      </c>
      <c r="AU172" t="s">
        <v>6</v>
      </c>
      <c r="AV172">
        <v>0</v>
      </c>
      <c r="AW172">
        <v>2</v>
      </c>
      <c r="AX172">
        <v>74715517</v>
      </c>
      <c r="AY172">
        <v>1</v>
      </c>
      <c r="AZ172">
        <v>0</v>
      </c>
      <c r="BA172">
        <v>177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 t="e">
        <f>ROUND(Y172*Source!I216,7)</f>
        <v>#REF!</v>
      </c>
      <c r="CY172">
        <f t="shared" si="107"/>
        <v>59294.71</v>
      </c>
      <c r="CZ172">
        <f t="shared" si="108"/>
        <v>6508.75</v>
      </c>
      <c r="DA172">
        <f t="shared" si="109"/>
        <v>9.11</v>
      </c>
      <c r="DB172">
        <f t="shared" si="110"/>
        <v>2.8</v>
      </c>
      <c r="DC172">
        <f t="shared" si="111"/>
        <v>0</v>
      </c>
      <c r="DD172" t="s">
        <v>6</v>
      </c>
      <c r="DE172" t="s">
        <v>6</v>
      </c>
      <c r="DF172" t="e">
        <f t="shared" si="112"/>
        <v>#REF!</v>
      </c>
      <c r="DG172" t="e">
        <f t="shared" si="113"/>
        <v>#REF!</v>
      </c>
      <c r="DH172" t="e">
        <f>Source!I216*SmtRes!Y172</f>
        <v>#REF!</v>
      </c>
      <c r="DI172">
        <f t="shared" si="114"/>
        <v>59294.71</v>
      </c>
      <c r="DJ172">
        <f>EtalonRes!Y177</f>
        <v>6508.75</v>
      </c>
      <c r="DK172">
        <f>Source!BC216</f>
        <v>9.11</v>
      </c>
      <c r="DL172" t="s">
        <v>6</v>
      </c>
      <c r="DM172">
        <v>0</v>
      </c>
      <c r="DN172" t="s">
        <v>6</v>
      </c>
      <c r="DO172">
        <v>0</v>
      </c>
      <c r="GQ172">
        <v>-1</v>
      </c>
      <c r="GR172">
        <v>-1</v>
      </c>
    </row>
    <row r="173" spans="1:200" x14ac:dyDescent="0.2">
      <c r="A173">
        <f>ROW(Source!A216)</f>
        <v>216</v>
      </c>
      <c r="B173">
        <v>74674256</v>
      </c>
      <c r="C173">
        <v>74715499</v>
      </c>
      <c r="D173">
        <v>49565709</v>
      </c>
      <c r="E173">
        <v>1</v>
      </c>
      <c r="F173">
        <v>1</v>
      </c>
      <c r="G173">
        <v>1</v>
      </c>
      <c r="H173">
        <v>3</v>
      </c>
      <c r="I173" t="s">
        <v>62</v>
      </c>
      <c r="J173" t="s">
        <v>65</v>
      </c>
      <c r="K173" t="s">
        <v>63</v>
      </c>
      <c r="L173">
        <v>1327</v>
      </c>
      <c r="N173">
        <v>1005</v>
      </c>
      <c r="O173" t="s">
        <v>64</v>
      </c>
      <c r="P173" t="s">
        <v>64</v>
      </c>
      <c r="Q173">
        <v>1</v>
      </c>
      <c r="W173">
        <v>1</v>
      </c>
      <c r="X173">
        <v>1232260308</v>
      </c>
      <c r="Y173">
        <f t="shared" si="106"/>
        <v>-0.02</v>
      </c>
      <c r="AA173">
        <v>14024.85</v>
      </c>
      <c r="AB173">
        <v>0</v>
      </c>
      <c r="AC173">
        <v>0</v>
      </c>
      <c r="AD173">
        <v>0</v>
      </c>
      <c r="AE173">
        <v>1539.5</v>
      </c>
      <c r="AF173">
        <v>0</v>
      </c>
      <c r="AG173">
        <v>0</v>
      </c>
      <c r="AH173">
        <v>0</v>
      </c>
      <c r="AI173">
        <v>9.11</v>
      </c>
      <c r="AJ173">
        <v>1</v>
      </c>
      <c r="AK173">
        <v>1</v>
      </c>
      <c r="AL173">
        <v>1</v>
      </c>
      <c r="AM173">
        <v>4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6</v>
      </c>
      <c r="AT173">
        <v>-0.02</v>
      </c>
      <c r="AU173" t="s">
        <v>6</v>
      </c>
      <c r="AV173">
        <v>0</v>
      </c>
      <c r="AW173">
        <v>2</v>
      </c>
      <c r="AX173">
        <v>74715518</v>
      </c>
      <c r="AY173">
        <v>1</v>
      </c>
      <c r="AZ173">
        <v>6144</v>
      </c>
      <c r="BA173">
        <v>178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ROUND(Y173*Source!I216,7)</f>
        <v>-2.64</v>
      </c>
      <c r="CY173">
        <f t="shared" si="107"/>
        <v>14024.85</v>
      </c>
      <c r="CZ173">
        <f t="shared" si="108"/>
        <v>1539.5</v>
      </c>
      <c r="DA173">
        <f t="shared" si="109"/>
        <v>9.11</v>
      </c>
      <c r="DB173">
        <f t="shared" si="110"/>
        <v>-30.79</v>
      </c>
      <c r="DC173">
        <f t="shared" si="111"/>
        <v>0</v>
      </c>
      <c r="DD173" t="s">
        <v>6</v>
      </c>
      <c r="DE173" t="s">
        <v>6</v>
      </c>
      <c r="DF173">
        <f t="shared" si="112"/>
        <v>-37025.599999999999</v>
      </c>
      <c r="DG173">
        <f t="shared" si="113"/>
        <v>0</v>
      </c>
      <c r="DH173">
        <f>Source!I216*SmtRes!Y173</f>
        <v>-2.64</v>
      </c>
      <c r="DI173">
        <f t="shared" si="114"/>
        <v>14024.85</v>
      </c>
      <c r="DJ173">
        <f>EtalonRes!Y178</f>
        <v>1539.5</v>
      </c>
      <c r="DK173">
        <f>Source!BC216</f>
        <v>9.11</v>
      </c>
      <c r="DL173" t="s">
        <v>6</v>
      </c>
      <c r="DM173">
        <v>0</v>
      </c>
      <c r="DN173" t="s">
        <v>6</v>
      </c>
      <c r="DO173">
        <v>0</v>
      </c>
      <c r="GP173">
        <v>0</v>
      </c>
      <c r="GQ173">
        <v>-1</v>
      </c>
      <c r="GR173">
        <v>-1</v>
      </c>
    </row>
    <row r="174" spans="1:200" x14ac:dyDescent="0.2">
      <c r="A174">
        <f>ROW(Source!A216)</f>
        <v>216</v>
      </c>
      <c r="B174">
        <v>74674256</v>
      </c>
      <c r="C174">
        <v>74715499</v>
      </c>
      <c r="D174">
        <v>0</v>
      </c>
      <c r="E174">
        <v>0</v>
      </c>
      <c r="F174">
        <v>1</v>
      </c>
      <c r="G174">
        <v>1</v>
      </c>
      <c r="H174">
        <v>3</v>
      </c>
      <c r="I174" t="s">
        <v>35</v>
      </c>
      <c r="J174" t="s">
        <v>75</v>
      </c>
      <c r="K174" t="s">
        <v>74</v>
      </c>
      <c r="L174">
        <v>1371</v>
      </c>
      <c r="N174">
        <v>1013</v>
      </c>
      <c r="O174" t="s">
        <v>23</v>
      </c>
      <c r="P174" t="s">
        <v>23</v>
      </c>
      <c r="Q174">
        <v>1</v>
      </c>
      <c r="W174">
        <v>0</v>
      </c>
      <c r="X174">
        <v>-398898418</v>
      </c>
      <c r="Y174">
        <f t="shared" si="106"/>
        <v>1</v>
      </c>
      <c r="AA174">
        <v>1037.5</v>
      </c>
      <c r="AB174">
        <v>0</v>
      </c>
      <c r="AC174">
        <v>0</v>
      </c>
      <c r="AD174">
        <v>0</v>
      </c>
      <c r="AE174">
        <v>1091.0500000000002</v>
      </c>
      <c r="AF174">
        <v>0</v>
      </c>
      <c r="AG174">
        <v>0</v>
      </c>
      <c r="AH174">
        <v>0</v>
      </c>
      <c r="AI174">
        <v>9.11</v>
      </c>
      <c r="AJ174">
        <v>1</v>
      </c>
      <c r="AK174">
        <v>1</v>
      </c>
      <c r="AL174">
        <v>1</v>
      </c>
      <c r="AM174">
        <v>0</v>
      </c>
      <c r="AN174">
        <v>0</v>
      </c>
      <c r="AO174">
        <v>0</v>
      </c>
      <c r="AP174">
        <v>1</v>
      </c>
      <c r="AQ174">
        <v>0</v>
      </c>
      <c r="AR174">
        <v>0</v>
      </c>
      <c r="AS174" t="s">
        <v>6</v>
      </c>
      <c r="AT174">
        <v>1</v>
      </c>
      <c r="AU174" t="s">
        <v>6</v>
      </c>
      <c r="AV174">
        <v>0</v>
      </c>
      <c r="AW174">
        <v>1</v>
      </c>
      <c r="AX174">
        <v>-1</v>
      </c>
      <c r="AY174">
        <v>0</v>
      </c>
      <c r="AZ174">
        <v>0</v>
      </c>
      <c r="BA174" t="s">
        <v>6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ROUND(Y174*Source!I216,7)</f>
        <v>132</v>
      </c>
      <c r="CY174">
        <f t="shared" si="107"/>
        <v>1037.5</v>
      </c>
      <c r="CZ174">
        <f t="shared" si="108"/>
        <v>1091.0500000000002</v>
      </c>
      <c r="DA174">
        <f t="shared" si="109"/>
        <v>9.11</v>
      </c>
      <c r="DB174">
        <f t="shared" si="110"/>
        <v>1091.05</v>
      </c>
      <c r="DC174">
        <f t="shared" si="111"/>
        <v>0</v>
      </c>
      <c r="DD174" t="s">
        <v>6</v>
      </c>
      <c r="DE174" t="s">
        <v>6</v>
      </c>
      <c r="DF174">
        <f t="shared" si="112"/>
        <v>1312010.04</v>
      </c>
      <c r="DG174">
        <f t="shared" si="113"/>
        <v>0</v>
      </c>
      <c r="DH174">
        <f>Source!I216*SmtRes!Y174</f>
        <v>132</v>
      </c>
      <c r="DI174">
        <f t="shared" si="114"/>
        <v>1037.5</v>
      </c>
      <c r="DJ174">
        <f t="shared" ref="DJ174" si="115">DF174</f>
        <v>1312010.04</v>
      </c>
      <c r="DK174">
        <f>Source!BC216</f>
        <v>9.11</v>
      </c>
      <c r="DL174" t="s">
        <v>6</v>
      </c>
      <c r="DM174">
        <v>0</v>
      </c>
      <c r="DN174" t="s">
        <v>6</v>
      </c>
      <c r="DO174">
        <v>0</v>
      </c>
      <c r="GP174">
        <v>1</v>
      </c>
      <c r="GQ174">
        <v>-1</v>
      </c>
      <c r="GR174">
        <v>-1</v>
      </c>
    </row>
    <row r="175" spans="1:200" x14ac:dyDescent="0.2">
      <c r="A175">
        <f>ROW(Source!A220)</f>
        <v>220</v>
      </c>
      <c r="B175">
        <v>74674256</v>
      </c>
      <c r="C175">
        <v>74715522</v>
      </c>
      <c r="D175">
        <v>31715109</v>
      </c>
      <c r="E175">
        <v>70</v>
      </c>
      <c r="F175">
        <v>1</v>
      </c>
      <c r="G175">
        <v>1</v>
      </c>
      <c r="H175">
        <v>1</v>
      </c>
      <c r="I175" t="s">
        <v>302</v>
      </c>
      <c r="J175" t="s">
        <v>6</v>
      </c>
      <c r="K175" t="s">
        <v>303</v>
      </c>
      <c r="L175">
        <v>1191</v>
      </c>
      <c r="N175">
        <v>1013</v>
      </c>
      <c r="O175" t="s">
        <v>267</v>
      </c>
      <c r="P175" t="s">
        <v>267</v>
      </c>
      <c r="Q175">
        <v>1</v>
      </c>
      <c r="W175">
        <v>0</v>
      </c>
      <c r="X175">
        <v>784619160</v>
      </c>
      <c r="Y175">
        <f t="shared" ref="Y175:Y180" si="116">(AT175*ROUND(1.05,7))</f>
        <v>161.70000000000002</v>
      </c>
      <c r="AA175">
        <v>0</v>
      </c>
      <c r="AB175">
        <v>0</v>
      </c>
      <c r="AC175">
        <v>0</v>
      </c>
      <c r="AD175">
        <v>291.83</v>
      </c>
      <c r="AE175">
        <v>0</v>
      </c>
      <c r="AF175">
        <v>0</v>
      </c>
      <c r="AG175">
        <v>0</v>
      </c>
      <c r="AH175">
        <v>8.74</v>
      </c>
      <c r="AI175">
        <v>1</v>
      </c>
      <c r="AJ175">
        <v>1</v>
      </c>
      <c r="AK175">
        <v>1</v>
      </c>
      <c r="AL175">
        <v>33.39</v>
      </c>
      <c r="AM175">
        <v>4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6</v>
      </c>
      <c r="AT175">
        <v>154</v>
      </c>
      <c r="AU175" t="s">
        <v>83</v>
      </c>
      <c r="AV175">
        <v>1</v>
      </c>
      <c r="AW175">
        <v>2</v>
      </c>
      <c r="AX175">
        <v>74715536</v>
      </c>
      <c r="AY175">
        <v>1</v>
      </c>
      <c r="AZ175">
        <v>0</v>
      </c>
      <c r="BA175">
        <v>179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U175">
        <f>ROUND(AT175*Source!I220*AH175*AL175,2)</f>
        <v>13347.66</v>
      </c>
      <c r="CV175">
        <f>ROUND(Y175*Source!I220,7)</f>
        <v>48.024900000000002</v>
      </c>
      <c r="CW175">
        <v>0</v>
      </c>
      <c r="CX175">
        <f>ROUND(Y175*Source!I220,7)</f>
        <v>48.024900000000002</v>
      </c>
      <c r="CY175">
        <f>AD175</f>
        <v>291.83</v>
      </c>
      <c r="CZ175">
        <f>AH175</f>
        <v>8.74</v>
      </c>
      <c r="DA175">
        <f>AL175</f>
        <v>33.39</v>
      </c>
      <c r="DB175">
        <f t="shared" ref="DB175:DB180" si="117">ROUND((ROUND(AT175*CZ175,2)*ROUND(1.05,7)),2)</f>
        <v>1413.26</v>
      </c>
      <c r="DC175">
        <f t="shared" ref="DC175:DC180" si="118">ROUND((ROUND(AT175*AG175,2)*ROUND(1.05,7)),2)</f>
        <v>0</v>
      </c>
      <c r="DD175" t="s">
        <v>6</v>
      </c>
      <c r="DE175" t="s">
        <v>6</v>
      </c>
      <c r="DF175">
        <f t="shared" ref="DF175:DF180" si="119">ROUND(ROUND(AE175,2)*CX175,2)</f>
        <v>0</v>
      </c>
      <c r="DG175">
        <f t="shared" si="113"/>
        <v>0</v>
      </c>
      <c r="DH175">
        <f>Source!I220*SmtRes!Y175</f>
        <v>48.024900000000002</v>
      </c>
      <c r="DI175">
        <f>AD175</f>
        <v>291.83</v>
      </c>
      <c r="DJ175">
        <f>EtalonRes!AB179</f>
        <v>8.74</v>
      </c>
      <c r="DK175">
        <f>Source!BA220</f>
        <v>33.39</v>
      </c>
      <c r="DL175" t="s">
        <v>6</v>
      </c>
      <c r="DM175">
        <v>0</v>
      </c>
      <c r="DN175" t="s">
        <v>6</v>
      </c>
      <c r="DO175">
        <v>0</v>
      </c>
      <c r="GQ175">
        <v>-1</v>
      </c>
      <c r="GR175">
        <v>-1</v>
      </c>
    </row>
    <row r="176" spans="1:200" x14ac:dyDescent="0.2">
      <c r="A176">
        <f>ROW(Source!A220)</f>
        <v>220</v>
      </c>
      <c r="B176">
        <v>74674256</v>
      </c>
      <c r="C176">
        <v>74715522</v>
      </c>
      <c r="D176">
        <v>31709492</v>
      </c>
      <c r="E176">
        <v>70</v>
      </c>
      <c r="F176">
        <v>1</v>
      </c>
      <c r="G176">
        <v>1</v>
      </c>
      <c r="H176">
        <v>1</v>
      </c>
      <c r="I176" t="s">
        <v>268</v>
      </c>
      <c r="J176" t="s">
        <v>6</v>
      </c>
      <c r="K176" t="s">
        <v>269</v>
      </c>
      <c r="L176">
        <v>1191</v>
      </c>
      <c r="N176">
        <v>1013</v>
      </c>
      <c r="O176" t="s">
        <v>267</v>
      </c>
      <c r="P176" t="s">
        <v>267</v>
      </c>
      <c r="Q176">
        <v>1</v>
      </c>
      <c r="W176">
        <v>0</v>
      </c>
      <c r="X176">
        <v>-1417349443</v>
      </c>
      <c r="Y176">
        <f t="shared" si="116"/>
        <v>1.26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33.39</v>
      </c>
      <c r="AL176">
        <v>1</v>
      </c>
      <c r="AM176">
        <v>4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6</v>
      </c>
      <c r="AT176">
        <v>1.2</v>
      </c>
      <c r="AU176" t="s">
        <v>83</v>
      </c>
      <c r="AV176">
        <v>2</v>
      </c>
      <c r="AW176">
        <v>2</v>
      </c>
      <c r="AX176">
        <v>74715537</v>
      </c>
      <c r="AY176">
        <v>1</v>
      </c>
      <c r="AZ176">
        <v>0</v>
      </c>
      <c r="BA176">
        <v>180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v>0</v>
      </c>
      <c r="CX176">
        <f>ROUND(Y176*Source!I220,7)</f>
        <v>0.37422</v>
      </c>
      <c r="CY176">
        <f>AD176</f>
        <v>0</v>
      </c>
      <c r="CZ176">
        <f>AH176</f>
        <v>0</v>
      </c>
      <c r="DA176">
        <f>AL176</f>
        <v>1</v>
      </c>
      <c r="DB176">
        <f t="shared" si="117"/>
        <v>0</v>
      </c>
      <c r="DC176">
        <f t="shared" si="118"/>
        <v>0</v>
      </c>
      <c r="DD176" t="s">
        <v>6</v>
      </c>
      <c r="DE176" t="s">
        <v>6</v>
      </c>
      <c r="DF176">
        <f t="shared" si="119"/>
        <v>0</v>
      </c>
      <c r="DG176">
        <f t="shared" si="113"/>
        <v>0</v>
      </c>
      <c r="DH176">
        <f>Source!I220*SmtRes!Y176</f>
        <v>0.37422</v>
      </c>
      <c r="DI176">
        <f>AD176</f>
        <v>0</v>
      </c>
      <c r="DJ176">
        <f>EtalonRes!AB180</f>
        <v>0</v>
      </c>
      <c r="DK176">
        <f>Source!BA220</f>
        <v>33.39</v>
      </c>
      <c r="DL176" t="s">
        <v>6</v>
      </c>
      <c r="DM176">
        <v>0</v>
      </c>
      <c r="DN176" t="s">
        <v>6</v>
      </c>
      <c r="DO176">
        <v>0</v>
      </c>
      <c r="GQ176">
        <v>-1</v>
      </c>
      <c r="GR176">
        <v>-1</v>
      </c>
    </row>
    <row r="177" spans="1:200" x14ac:dyDescent="0.2">
      <c r="A177">
        <f>ROW(Source!A220)</f>
        <v>220</v>
      </c>
      <c r="B177">
        <v>74674256</v>
      </c>
      <c r="C177">
        <v>74715522</v>
      </c>
      <c r="D177">
        <v>49672573</v>
      </c>
      <c r="E177">
        <v>1</v>
      </c>
      <c r="F177">
        <v>1</v>
      </c>
      <c r="G177">
        <v>1</v>
      </c>
      <c r="H177">
        <v>2</v>
      </c>
      <c r="I177" t="s">
        <v>270</v>
      </c>
      <c r="J177" t="s">
        <v>271</v>
      </c>
      <c r="K177" t="s">
        <v>272</v>
      </c>
      <c r="L177">
        <v>1367</v>
      </c>
      <c r="N177">
        <v>1011</v>
      </c>
      <c r="O177" t="s">
        <v>273</v>
      </c>
      <c r="P177" t="s">
        <v>273</v>
      </c>
      <c r="Q177">
        <v>1</v>
      </c>
      <c r="W177">
        <v>0</v>
      </c>
      <c r="X177">
        <v>-430484415</v>
      </c>
      <c r="Y177">
        <f t="shared" si="116"/>
        <v>0.504</v>
      </c>
      <c r="AA177">
        <v>0</v>
      </c>
      <c r="AB177">
        <v>1530.2</v>
      </c>
      <c r="AC177">
        <v>450.77</v>
      </c>
      <c r="AD177">
        <v>0</v>
      </c>
      <c r="AE177">
        <v>0</v>
      </c>
      <c r="AF177">
        <v>115.4</v>
      </c>
      <c r="AG177">
        <v>13.5</v>
      </c>
      <c r="AH177">
        <v>0</v>
      </c>
      <c r="AI177">
        <v>1</v>
      </c>
      <c r="AJ177">
        <v>13.26</v>
      </c>
      <c r="AK177">
        <v>33.39</v>
      </c>
      <c r="AL177">
        <v>1</v>
      </c>
      <c r="AM177">
        <v>4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6</v>
      </c>
      <c r="AT177">
        <v>0.48</v>
      </c>
      <c r="AU177" t="s">
        <v>83</v>
      </c>
      <c r="AV177">
        <v>0</v>
      </c>
      <c r="AW177">
        <v>2</v>
      </c>
      <c r="AX177">
        <v>74715538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f>ROUND(Y177*Source!I220*DO177,7)</f>
        <v>0</v>
      </c>
      <c r="CX177">
        <f>ROUND(Y177*Source!I220,7)</f>
        <v>0.14968799999999999</v>
      </c>
      <c r="CY177">
        <f>AB177</f>
        <v>1530.2</v>
      </c>
      <c r="CZ177">
        <f>AF177</f>
        <v>115.4</v>
      </c>
      <c r="DA177">
        <f>AJ177</f>
        <v>13.26</v>
      </c>
      <c r="DB177">
        <f t="shared" si="117"/>
        <v>58.16</v>
      </c>
      <c r="DC177">
        <f t="shared" si="118"/>
        <v>6.8</v>
      </c>
      <c r="DD177" t="s">
        <v>6</v>
      </c>
      <c r="DE177" t="s">
        <v>6</v>
      </c>
      <c r="DF177">
        <f t="shared" si="119"/>
        <v>0</v>
      </c>
      <c r="DG177">
        <f>ROUND(ROUND(AF177*AJ177,2)*CX177,2)</f>
        <v>229.05</v>
      </c>
      <c r="DH177">
        <f>Source!I220*SmtRes!Y177</f>
        <v>0.14968799999999999</v>
      </c>
      <c r="DI177">
        <f>AB177</f>
        <v>1530.2</v>
      </c>
      <c r="DJ177">
        <f>EtalonRes!Z181</f>
        <v>115.4</v>
      </c>
      <c r="DK177">
        <f>Source!BB220</f>
        <v>13.26</v>
      </c>
      <c r="DL177" t="s">
        <v>6</v>
      </c>
      <c r="DM177">
        <v>0</v>
      </c>
      <c r="DN177" t="s">
        <v>6</v>
      </c>
      <c r="DO177">
        <v>0</v>
      </c>
      <c r="GQ177">
        <v>-1</v>
      </c>
      <c r="GR177">
        <v>-1</v>
      </c>
    </row>
    <row r="178" spans="1:200" x14ac:dyDescent="0.2">
      <c r="A178">
        <f>ROW(Source!A220)</f>
        <v>220</v>
      </c>
      <c r="B178">
        <v>74674256</v>
      </c>
      <c r="C178">
        <v>74715522</v>
      </c>
      <c r="D178">
        <v>49672703</v>
      </c>
      <c r="E178">
        <v>1</v>
      </c>
      <c r="F178">
        <v>1</v>
      </c>
      <c r="G178">
        <v>1</v>
      </c>
      <c r="H178">
        <v>2</v>
      </c>
      <c r="I178" t="s">
        <v>304</v>
      </c>
      <c r="J178" t="s">
        <v>305</v>
      </c>
      <c r="K178" t="s">
        <v>306</v>
      </c>
      <c r="L178">
        <v>1367</v>
      </c>
      <c r="N178">
        <v>1011</v>
      </c>
      <c r="O178" t="s">
        <v>273</v>
      </c>
      <c r="P178" t="s">
        <v>273</v>
      </c>
      <c r="Q178">
        <v>1</v>
      </c>
      <c r="W178">
        <v>0</v>
      </c>
      <c r="X178">
        <v>-1424865896</v>
      </c>
      <c r="Y178">
        <f t="shared" si="116"/>
        <v>0.35700000000000004</v>
      </c>
      <c r="AA178">
        <v>0</v>
      </c>
      <c r="AB178">
        <v>88.31</v>
      </c>
      <c r="AC178">
        <v>0</v>
      </c>
      <c r="AD178">
        <v>0</v>
      </c>
      <c r="AE178">
        <v>0</v>
      </c>
      <c r="AF178">
        <v>6.66</v>
      </c>
      <c r="AG178">
        <v>0</v>
      </c>
      <c r="AH178">
        <v>0</v>
      </c>
      <c r="AI178">
        <v>1</v>
      </c>
      <c r="AJ178">
        <v>13.26</v>
      </c>
      <c r="AK178">
        <v>33.39</v>
      </c>
      <c r="AL178">
        <v>1</v>
      </c>
      <c r="AM178">
        <v>4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6</v>
      </c>
      <c r="AT178">
        <v>0.34</v>
      </c>
      <c r="AU178" t="s">
        <v>83</v>
      </c>
      <c r="AV178">
        <v>0</v>
      </c>
      <c r="AW178">
        <v>2</v>
      </c>
      <c r="AX178">
        <v>74715539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f>ROUND(Y178*Source!I220*DO178,7)</f>
        <v>0</v>
      </c>
      <c r="CX178">
        <f>ROUND(Y178*Source!I220,7)</f>
        <v>0.106029</v>
      </c>
      <c r="CY178">
        <f>AB178</f>
        <v>88.31</v>
      </c>
      <c r="CZ178">
        <f>AF178</f>
        <v>6.66</v>
      </c>
      <c r="DA178">
        <f>AJ178</f>
        <v>13.26</v>
      </c>
      <c r="DB178">
        <f t="shared" si="117"/>
        <v>2.37</v>
      </c>
      <c r="DC178">
        <f t="shared" si="118"/>
        <v>0</v>
      </c>
      <c r="DD178" t="s">
        <v>6</v>
      </c>
      <c r="DE178" t="s">
        <v>6</v>
      </c>
      <c r="DF178">
        <f t="shared" si="119"/>
        <v>0</v>
      </c>
      <c r="DG178">
        <f>ROUND(ROUND(AF178*AJ178,2)*CX178,2)</f>
        <v>9.36</v>
      </c>
      <c r="DH178">
        <f>Source!I220*SmtRes!Y178</f>
        <v>0.10602900000000001</v>
      </c>
      <c r="DI178">
        <f>AB178</f>
        <v>88.31</v>
      </c>
      <c r="DJ178">
        <f>EtalonRes!Z182</f>
        <v>6.66</v>
      </c>
      <c r="DK178">
        <f>Source!BB220</f>
        <v>13.26</v>
      </c>
      <c r="DL178" t="s">
        <v>6</v>
      </c>
      <c r="DM178">
        <v>0</v>
      </c>
      <c r="DN178" t="s">
        <v>6</v>
      </c>
      <c r="DO178">
        <v>0</v>
      </c>
      <c r="GQ178">
        <v>-1</v>
      </c>
      <c r="GR178">
        <v>-1</v>
      </c>
    </row>
    <row r="179" spans="1:200" x14ac:dyDescent="0.2">
      <c r="A179">
        <f>ROW(Source!A220)</f>
        <v>220</v>
      </c>
      <c r="B179">
        <v>74674256</v>
      </c>
      <c r="C179">
        <v>74715522</v>
      </c>
      <c r="D179">
        <v>49673503</v>
      </c>
      <c r="E179">
        <v>1</v>
      </c>
      <c r="F179">
        <v>1</v>
      </c>
      <c r="G179">
        <v>1</v>
      </c>
      <c r="H179">
        <v>2</v>
      </c>
      <c r="I179" t="s">
        <v>277</v>
      </c>
      <c r="J179" t="s">
        <v>278</v>
      </c>
      <c r="K179" t="s">
        <v>279</v>
      </c>
      <c r="L179">
        <v>1367</v>
      </c>
      <c r="N179">
        <v>1011</v>
      </c>
      <c r="O179" t="s">
        <v>273</v>
      </c>
      <c r="P179" t="s">
        <v>273</v>
      </c>
      <c r="Q179">
        <v>1</v>
      </c>
      <c r="W179">
        <v>0</v>
      </c>
      <c r="X179">
        <v>509054691</v>
      </c>
      <c r="Y179">
        <f t="shared" si="116"/>
        <v>0.75600000000000001</v>
      </c>
      <c r="AA179">
        <v>0</v>
      </c>
      <c r="AB179">
        <v>871.31</v>
      </c>
      <c r="AC179">
        <v>387.32</v>
      </c>
      <c r="AD179">
        <v>0</v>
      </c>
      <c r="AE179">
        <v>0</v>
      </c>
      <c r="AF179">
        <v>65.709999999999994</v>
      </c>
      <c r="AG179">
        <v>11.6</v>
      </c>
      <c r="AH179">
        <v>0</v>
      </c>
      <c r="AI179">
        <v>1</v>
      </c>
      <c r="AJ179">
        <v>13.26</v>
      </c>
      <c r="AK179">
        <v>33.39</v>
      </c>
      <c r="AL179">
        <v>1</v>
      </c>
      <c r="AM179">
        <v>4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6</v>
      </c>
      <c r="AT179">
        <v>0.72</v>
      </c>
      <c r="AU179" t="s">
        <v>83</v>
      </c>
      <c r="AV179">
        <v>0</v>
      </c>
      <c r="AW179">
        <v>2</v>
      </c>
      <c r="AX179">
        <v>74715540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f>ROUND(Y179*Source!I220*DO179,7)</f>
        <v>0</v>
      </c>
      <c r="CX179">
        <f>ROUND(Y179*Source!I220,7)</f>
        <v>0.22453200000000001</v>
      </c>
      <c r="CY179">
        <f>AB179</f>
        <v>871.31</v>
      </c>
      <c r="CZ179">
        <f>AF179</f>
        <v>65.709999999999994</v>
      </c>
      <c r="DA179">
        <f>AJ179</f>
        <v>13.26</v>
      </c>
      <c r="DB179">
        <f t="shared" si="117"/>
        <v>49.68</v>
      </c>
      <c r="DC179">
        <f t="shared" si="118"/>
        <v>8.77</v>
      </c>
      <c r="DD179" t="s">
        <v>6</v>
      </c>
      <c r="DE179" t="s">
        <v>6</v>
      </c>
      <c r="DF179">
        <f t="shared" si="119"/>
        <v>0</v>
      </c>
      <c r="DG179">
        <f>ROUND(ROUND(AF179*AJ179,2)*CX179,2)</f>
        <v>195.64</v>
      </c>
      <c r="DH179">
        <f>Source!I220*SmtRes!Y179</f>
        <v>0.22453199999999998</v>
      </c>
      <c r="DI179">
        <f>AB179</f>
        <v>871.31</v>
      </c>
      <c r="DJ179">
        <f>EtalonRes!Z183</f>
        <v>65.709999999999994</v>
      </c>
      <c r="DK179">
        <f>Source!BB220</f>
        <v>13.26</v>
      </c>
      <c r="DL179" t="s">
        <v>6</v>
      </c>
      <c r="DM179">
        <v>0</v>
      </c>
      <c r="DN179" t="s">
        <v>6</v>
      </c>
      <c r="DO179">
        <v>0</v>
      </c>
      <c r="GQ179">
        <v>-1</v>
      </c>
      <c r="GR179">
        <v>-1</v>
      </c>
    </row>
    <row r="180" spans="1:200" x14ac:dyDescent="0.2">
      <c r="A180">
        <f>ROW(Source!A220)</f>
        <v>220</v>
      </c>
      <c r="B180">
        <v>74674256</v>
      </c>
      <c r="C180">
        <v>74715522</v>
      </c>
      <c r="D180">
        <v>49673715</v>
      </c>
      <c r="E180">
        <v>1</v>
      </c>
      <c r="F180">
        <v>1</v>
      </c>
      <c r="G180">
        <v>1</v>
      </c>
      <c r="H180">
        <v>2</v>
      </c>
      <c r="I180" t="s">
        <v>289</v>
      </c>
      <c r="J180" t="s">
        <v>290</v>
      </c>
      <c r="K180" t="s">
        <v>291</v>
      </c>
      <c r="L180">
        <v>1367</v>
      </c>
      <c r="N180">
        <v>1011</v>
      </c>
      <c r="O180" t="s">
        <v>273</v>
      </c>
      <c r="P180" t="s">
        <v>273</v>
      </c>
      <c r="Q180">
        <v>1</v>
      </c>
      <c r="W180">
        <v>0</v>
      </c>
      <c r="X180">
        <v>829370094</v>
      </c>
      <c r="Y180">
        <f t="shared" si="116"/>
        <v>1.6170000000000002</v>
      </c>
      <c r="AA180">
        <v>0</v>
      </c>
      <c r="AB180">
        <v>107.41</v>
      </c>
      <c r="AC180">
        <v>0</v>
      </c>
      <c r="AD180">
        <v>0</v>
      </c>
      <c r="AE180">
        <v>0</v>
      </c>
      <c r="AF180">
        <v>8.1</v>
      </c>
      <c r="AG180">
        <v>0</v>
      </c>
      <c r="AH180">
        <v>0</v>
      </c>
      <c r="AI180">
        <v>1</v>
      </c>
      <c r="AJ180">
        <v>13.26</v>
      </c>
      <c r="AK180">
        <v>33.39</v>
      </c>
      <c r="AL180">
        <v>1</v>
      </c>
      <c r="AM180">
        <v>4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6</v>
      </c>
      <c r="AT180">
        <v>1.54</v>
      </c>
      <c r="AU180" t="s">
        <v>83</v>
      </c>
      <c r="AV180">
        <v>0</v>
      </c>
      <c r="AW180">
        <v>2</v>
      </c>
      <c r="AX180">
        <v>74715541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f>ROUND(Y180*Source!I220*DO180,7)</f>
        <v>0</v>
      </c>
      <c r="CX180">
        <f>ROUND(Y180*Source!I220,7)</f>
        <v>0.48024899999999998</v>
      </c>
      <c r="CY180">
        <f>AB180</f>
        <v>107.41</v>
      </c>
      <c r="CZ180">
        <f>AF180</f>
        <v>8.1</v>
      </c>
      <c r="DA180">
        <f>AJ180</f>
        <v>13.26</v>
      </c>
      <c r="DB180">
        <f t="shared" si="117"/>
        <v>13.09</v>
      </c>
      <c r="DC180">
        <f t="shared" si="118"/>
        <v>0</v>
      </c>
      <c r="DD180" t="s">
        <v>6</v>
      </c>
      <c r="DE180" t="s">
        <v>6</v>
      </c>
      <c r="DF180">
        <f t="shared" si="119"/>
        <v>0</v>
      </c>
      <c r="DG180">
        <f>ROUND(ROUND(AF180*AJ180,2)*CX180,2)</f>
        <v>51.58</v>
      </c>
      <c r="DH180">
        <f>Source!I220*SmtRes!Y180</f>
        <v>0.48024900000000004</v>
      </c>
      <c r="DI180">
        <f>AB180</f>
        <v>107.41</v>
      </c>
      <c r="DJ180">
        <f>EtalonRes!Z184</f>
        <v>8.1</v>
      </c>
      <c r="DK180">
        <f>Source!BB220</f>
        <v>13.26</v>
      </c>
      <c r="DL180" t="s">
        <v>6</v>
      </c>
      <c r="DM180">
        <v>0</v>
      </c>
      <c r="DN180" t="s">
        <v>6</v>
      </c>
      <c r="DO180">
        <v>0</v>
      </c>
      <c r="GQ180">
        <v>-1</v>
      </c>
      <c r="GR180">
        <v>-1</v>
      </c>
    </row>
    <row r="181" spans="1:200" x14ac:dyDescent="0.2">
      <c r="A181">
        <f>ROW(Source!A220)</f>
        <v>220</v>
      </c>
      <c r="B181">
        <v>74674256</v>
      </c>
      <c r="C181">
        <v>74715522</v>
      </c>
      <c r="D181">
        <v>49521144</v>
      </c>
      <c r="E181">
        <v>1</v>
      </c>
      <c r="F181">
        <v>1</v>
      </c>
      <c r="G181">
        <v>1</v>
      </c>
      <c r="H181">
        <v>3</v>
      </c>
      <c r="I181" t="s">
        <v>307</v>
      </c>
      <c r="J181" t="s">
        <v>308</v>
      </c>
      <c r="K181" t="s">
        <v>309</v>
      </c>
      <c r="L181">
        <v>1348</v>
      </c>
      <c r="N181">
        <v>1009</v>
      </c>
      <c r="O181" t="s">
        <v>295</v>
      </c>
      <c r="P181" t="s">
        <v>295</v>
      </c>
      <c r="Q181">
        <v>1000</v>
      </c>
      <c r="W181">
        <v>0</v>
      </c>
      <c r="X181">
        <v>-847628873</v>
      </c>
      <c r="Y181" s="174" t="e">
        <f>#REF!</f>
        <v>#REF!</v>
      </c>
      <c r="AA181">
        <v>241405.89</v>
      </c>
      <c r="AB181">
        <v>0</v>
      </c>
      <c r="AC181">
        <v>0</v>
      </c>
      <c r="AD181">
        <v>0</v>
      </c>
      <c r="AE181">
        <v>26499</v>
      </c>
      <c r="AF181">
        <v>0</v>
      </c>
      <c r="AG181">
        <v>0</v>
      </c>
      <c r="AH181">
        <v>0</v>
      </c>
      <c r="AI181">
        <v>9.11</v>
      </c>
      <c r="AJ181">
        <v>1</v>
      </c>
      <c r="AK181">
        <v>1</v>
      </c>
      <c r="AL181">
        <v>1</v>
      </c>
      <c r="AM181">
        <v>4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6</v>
      </c>
      <c r="AT181">
        <v>8.8999999999999995E-4</v>
      </c>
      <c r="AU181" t="s">
        <v>6</v>
      </c>
      <c r="AV181">
        <v>0</v>
      </c>
      <c r="AW181">
        <v>2</v>
      </c>
      <c r="AX181">
        <v>74715542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 t="e">
        <f>ROUND(Y181*Source!I220,7)</f>
        <v>#REF!</v>
      </c>
      <c r="CY181">
        <f t="shared" ref="CY181:CY187" si="120">AA181</f>
        <v>241405.89</v>
      </c>
      <c r="CZ181">
        <f t="shared" ref="CZ181:CZ187" si="121">AE181</f>
        <v>26499</v>
      </c>
      <c r="DA181">
        <f t="shared" ref="DA181:DA187" si="122">AI181</f>
        <v>9.11</v>
      </c>
      <c r="DB181">
        <f t="shared" ref="DB181:DB187" si="123">ROUND(ROUND(AT181*CZ181,2),2)</f>
        <v>23.58</v>
      </c>
      <c r="DC181">
        <f t="shared" ref="DC181:DC187" si="124">ROUND(ROUND(AT181*AG181,2),2)</f>
        <v>0</v>
      </c>
      <c r="DD181" t="s">
        <v>6</v>
      </c>
      <c r="DE181" t="s">
        <v>6</v>
      </c>
      <c r="DF181" t="e">
        <f t="shared" ref="DF181:DF187" si="125">ROUND(ROUND(AE181*AI181,2)*CX181,2)</f>
        <v>#REF!</v>
      </c>
      <c r="DG181" t="e">
        <f t="shared" ref="DG181:DG189" si="126">ROUND(ROUND(AF181,2)*CX181,2)</f>
        <v>#REF!</v>
      </c>
      <c r="DH181" t="e">
        <f>Source!I220*SmtRes!Y181</f>
        <v>#REF!</v>
      </c>
      <c r="DI181">
        <f t="shared" ref="DI181:DI187" si="127">AA181</f>
        <v>241405.89</v>
      </c>
      <c r="DJ181">
        <f>EtalonRes!Y185</f>
        <v>26499</v>
      </c>
      <c r="DK181">
        <f>Source!BC220</f>
        <v>9.11</v>
      </c>
      <c r="DL181" t="s">
        <v>6</v>
      </c>
      <c r="DM181">
        <v>0</v>
      </c>
      <c r="DN181" t="s">
        <v>6</v>
      </c>
      <c r="DO181">
        <v>0</v>
      </c>
      <c r="GQ181">
        <v>-1</v>
      </c>
      <c r="GR181">
        <v>-1</v>
      </c>
    </row>
    <row r="182" spans="1:200" x14ac:dyDescent="0.2">
      <c r="A182">
        <f>ROW(Source!A220)</f>
        <v>220</v>
      </c>
      <c r="B182">
        <v>74674256</v>
      </c>
      <c r="C182">
        <v>74715522</v>
      </c>
      <c r="D182">
        <v>49524301</v>
      </c>
      <c r="E182">
        <v>1</v>
      </c>
      <c r="F182">
        <v>1</v>
      </c>
      <c r="G182">
        <v>1</v>
      </c>
      <c r="H182">
        <v>3</v>
      </c>
      <c r="I182" t="s">
        <v>292</v>
      </c>
      <c r="J182" t="s">
        <v>293</v>
      </c>
      <c r="K182" t="s">
        <v>294</v>
      </c>
      <c r="L182">
        <v>1348</v>
      </c>
      <c r="N182">
        <v>1009</v>
      </c>
      <c r="O182" t="s">
        <v>295</v>
      </c>
      <c r="P182" t="s">
        <v>295</v>
      </c>
      <c r="Q182">
        <v>1000</v>
      </c>
      <c r="W182">
        <v>0</v>
      </c>
      <c r="X182">
        <v>1824693337</v>
      </c>
      <c r="Y182" s="174" t="e">
        <f>#REF!</f>
        <v>#REF!</v>
      </c>
      <c r="AA182">
        <v>94397.82</v>
      </c>
      <c r="AB182">
        <v>0</v>
      </c>
      <c r="AC182">
        <v>0</v>
      </c>
      <c r="AD182">
        <v>0</v>
      </c>
      <c r="AE182">
        <v>10362</v>
      </c>
      <c r="AF182">
        <v>0</v>
      </c>
      <c r="AG182">
        <v>0</v>
      </c>
      <c r="AH182">
        <v>0</v>
      </c>
      <c r="AI182">
        <v>9.11</v>
      </c>
      <c r="AJ182">
        <v>1</v>
      </c>
      <c r="AK182">
        <v>1</v>
      </c>
      <c r="AL182">
        <v>1</v>
      </c>
      <c r="AM182">
        <v>4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6</v>
      </c>
      <c r="AT182">
        <v>4.4999999999999999E-4</v>
      </c>
      <c r="AU182" t="s">
        <v>6</v>
      </c>
      <c r="AV182">
        <v>0</v>
      </c>
      <c r="AW182">
        <v>2</v>
      </c>
      <c r="AX182">
        <v>74715543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 t="e">
        <f>ROUND(Y182*Source!I220,7)</f>
        <v>#REF!</v>
      </c>
      <c r="CY182">
        <f t="shared" si="120"/>
        <v>94397.82</v>
      </c>
      <c r="CZ182">
        <f t="shared" si="121"/>
        <v>10362</v>
      </c>
      <c r="DA182">
        <f t="shared" si="122"/>
        <v>9.11</v>
      </c>
      <c r="DB182">
        <f t="shared" si="123"/>
        <v>4.66</v>
      </c>
      <c r="DC182">
        <f t="shared" si="124"/>
        <v>0</v>
      </c>
      <c r="DD182" t="s">
        <v>6</v>
      </c>
      <c r="DE182" t="s">
        <v>6</v>
      </c>
      <c r="DF182" t="e">
        <f t="shared" si="125"/>
        <v>#REF!</v>
      </c>
      <c r="DG182" t="e">
        <f t="shared" si="126"/>
        <v>#REF!</v>
      </c>
      <c r="DH182" t="e">
        <f>Source!I220*SmtRes!Y182</f>
        <v>#REF!</v>
      </c>
      <c r="DI182">
        <f t="shared" si="127"/>
        <v>94397.82</v>
      </c>
      <c r="DJ182">
        <f>EtalonRes!Y186</f>
        <v>10362</v>
      </c>
      <c r="DK182">
        <f>Source!BC220</f>
        <v>9.11</v>
      </c>
      <c r="DL182" t="s">
        <v>6</v>
      </c>
      <c r="DM182">
        <v>0</v>
      </c>
      <c r="DN182" t="s">
        <v>6</v>
      </c>
      <c r="DO182">
        <v>0</v>
      </c>
      <c r="GQ182">
        <v>-1</v>
      </c>
      <c r="GR182">
        <v>-1</v>
      </c>
    </row>
    <row r="183" spans="1:200" x14ac:dyDescent="0.2">
      <c r="A183">
        <f>ROW(Source!A220)</f>
        <v>220</v>
      </c>
      <c r="B183">
        <v>74674256</v>
      </c>
      <c r="C183">
        <v>74715522</v>
      </c>
      <c r="D183">
        <v>49525488</v>
      </c>
      <c r="E183">
        <v>1</v>
      </c>
      <c r="F183">
        <v>1</v>
      </c>
      <c r="G183">
        <v>1</v>
      </c>
      <c r="H183">
        <v>3</v>
      </c>
      <c r="I183" t="s">
        <v>280</v>
      </c>
      <c r="J183" t="s">
        <v>281</v>
      </c>
      <c r="K183" t="s">
        <v>282</v>
      </c>
      <c r="L183">
        <v>1346</v>
      </c>
      <c r="N183">
        <v>1009</v>
      </c>
      <c r="O183" t="s">
        <v>283</v>
      </c>
      <c r="P183" t="s">
        <v>283</v>
      </c>
      <c r="Q183">
        <v>1</v>
      </c>
      <c r="W183">
        <v>0</v>
      </c>
      <c r="X183">
        <v>-1864341761</v>
      </c>
      <c r="Y183" s="174" t="e">
        <f>#REF!</f>
        <v>#REF!</v>
      </c>
      <c r="AA183">
        <v>82.35</v>
      </c>
      <c r="AB183">
        <v>0</v>
      </c>
      <c r="AC183">
        <v>0</v>
      </c>
      <c r="AD183">
        <v>0</v>
      </c>
      <c r="AE183">
        <v>9.0399999999999991</v>
      </c>
      <c r="AF183">
        <v>0</v>
      </c>
      <c r="AG183">
        <v>0</v>
      </c>
      <c r="AH183">
        <v>0</v>
      </c>
      <c r="AI183">
        <v>9.11</v>
      </c>
      <c r="AJ183">
        <v>1</v>
      </c>
      <c r="AK183">
        <v>1</v>
      </c>
      <c r="AL183">
        <v>1</v>
      </c>
      <c r="AM183">
        <v>4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6</v>
      </c>
      <c r="AT183">
        <v>15</v>
      </c>
      <c r="AU183" t="s">
        <v>6</v>
      </c>
      <c r="AV183">
        <v>0</v>
      </c>
      <c r="AW183">
        <v>2</v>
      </c>
      <c r="AX183">
        <v>74715544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V183">
        <v>0</v>
      </c>
      <c r="CW183">
        <v>0</v>
      </c>
      <c r="CX183" t="e">
        <f>ROUND(Y183*Source!I220,7)</f>
        <v>#REF!</v>
      </c>
      <c r="CY183">
        <f t="shared" si="120"/>
        <v>82.35</v>
      </c>
      <c r="CZ183">
        <f t="shared" si="121"/>
        <v>9.0399999999999991</v>
      </c>
      <c r="DA183">
        <f t="shared" si="122"/>
        <v>9.11</v>
      </c>
      <c r="DB183">
        <f t="shared" si="123"/>
        <v>135.6</v>
      </c>
      <c r="DC183">
        <f t="shared" si="124"/>
        <v>0</v>
      </c>
      <c r="DD183" t="s">
        <v>6</v>
      </c>
      <c r="DE183" t="s">
        <v>6</v>
      </c>
      <c r="DF183" t="e">
        <f t="shared" si="125"/>
        <v>#REF!</v>
      </c>
      <c r="DG183" t="e">
        <f t="shared" si="126"/>
        <v>#REF!</v>
      </c>
      <c r="DH183" t="e">
        <f>Source!I220*SmtRes!Y183</f>
        <v>#REF!</v>
      </c>
      <c r="DI183">
        <f t="shared" si="127"/>
        <v>82.35</v>
      </c>
      <c r="DJ183">
        <f>EtalonRes!Y187</f>
        <v>9.0399999999999991</v>
      </c>
      <c r="DK183">
        <f>Source!BC220</f>
        <v>9.11</v>
      </c>
      <c r="DL183" t="s">
        <v>6</v>
      </c>
      <c r="DM183">
        <v>0</v>
      </c>
      <c r="DN183" t="s">
        <v>6</v>
      </c>
      <c r="DO183">
        <v>0</v>
      </c>
      <c r="GQ183">
        <v>-1</v>
      </c>
      <c r="GR183">
        <v>-1</v>
      </c>
    </row>
    <row r="184" spans="1:200" x14ac:dyDescent="0.2">
      <c r="A184">
        <f>ROW(Source!A220)</f>
        <v>220</v>
      </c>
      <c r="B184">
        <v>74674256</v>
      </c>
      <c r="C184">
        <v>74715522</v>
      </c>
      <c r="D184">
        <v>49526492</v>
      </c>
      <c r="E184">
        <v>1</v>
      </c>
      <c r="F184">
        <v>1</v>
      </c>
      <c r="G184">
        <v>1</v>
      </c>
      <c r="H184">
        <v>3</v>
      </c>
      <c r="I184" t="s">
        <v>284</v>
      </c>
      <c r="J184" t="s">
        <v>285</v>
      </c>
      <c r="K184" t="s">
        <v>286</v>
      </c>
      <c r="L184">
        <v>1346</v>
      </c>
      <c r="N184">
        <v>1009</v>
      </c>
      <c r="O184" t="s">
        <v>283</v>
      </c>
      <c r="P184" t="s">
        <v>283</v>
      </c>
      <c r="Q184">
        <v>1</v>
      </c>
      <c r="W184">
        <v>0</v>
      </c>
      <c r="X184">
        <v>497341279</v>
      </c>
      <c r="Y184" s="174" t="e">
        <f>#REF!</f>
        <v>#REF!</v>
      </c>
      <c r="AA184">
        <v>210.35</v>
      </c>
      <c r="AB184">
        <v>0</v>
      </c>
      <c r="AC184">
        <v>0</v>
      </c>
      <c r="AD184">
        <v>0</v>
      </c>
      <c r="AE184">
        <v>23.09</v>
      </c>
      <c r="AF184">
        <v>0</v>
      </c>
      <c r="AG184">
        <v>0</v>
      </c>
      <c r="AH184">
        <v>0</v>
      </c>
      <c r="AI184">
        <v>9.11</v>
      </c>
      <c r="AJ184">
        <v>1</v>
      </c>
      <c r="AK184">
        <v>1</v>
      </c>
      <c r="AL184">
        <v>1</v>
      </c>
      <c r="AM184">
        <v>4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6</v>
      </c>
      <c r="AT184">
        <v>8</v>
      </c>
      <c r="AU184" t="s">
        <v>6</v>
      </c>
      <c r="AV184">
        <v>0</v>
      </c>
      <c r="AW184">
        <v>2</v>
      </c>
      <c r="AX184">
        <v>74715545</v>
      </c>
      <c r="AY184">
        <v>1</v>
      </c>
      <c r="AZ184">
        <v>0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 t="e">
        <f>ROUND(Y184*Source!I220,7)</f>
        <v>#REF!</v>
      </c>
      <c r="CY184">
        <f t="shared" si="120"/>
        <v>210.35</v>
      </c>
      <c r="CZ184">
        <f t="shared" si="121"/>
        <v>23.09</v>
      </c>
      <c r="DA184">
        <f t="shared" si="122"/>
        <v>9.11</v>
      </c>
      <c r="DB184">
        <f t="shared" si="123"/>
        <v>184.72</v>
      </c>
      <c r="DC184">
        <f t="shared" si="124"/>
        <v>0</v>
      </c>
      <c r="DD184" t="s">
        <v>6</v>
      </c>
      <c r="DE184" t="s">
        <v>6</v>
      </c>
      <c r="DF184" t="e">
        <f t="shared" si="125"/>
        <v>#REF!</v>
      </c>
      <c r="DG184" t="e">
        <f t="shared" si="126"/>
        <v>#REF!</v>
      </c>
      <c r="DH184" t="e">
        <f>Source!I220*SmtRes!Y184</f>
        <v>#REF!</v>
      </c>
      <c r="DI184">
        <f t="shared" si="127"/>
        <v>210.35</v>
      </c>
      <c r="DJ184">
        <f>EtalonRes!Y188</f>
        <v>23.09</v>
      </c>
      <c r="DK184">
        <f>Source!BC220</f>
        <v>9.11</v>
      </c>
      <c r="DL184" t="s">
        <v>6</v>
      </c>
      <c r="DM184">
        <v>0</v>
      </c>
      <c r="DN184" t="s">
        <v>6</v>
      </c>
      <c r="DO184">
        <v>0</v>
      </c>
      <c r="GQ184">
        <v>-1</v>
      </c>
      <c r="GR184">
        <v>-1</v>
      </c>
    </row>
    <row r="185" spans="1:200" x14ac:dyDescent="0.2">
      <c r="A185">
        <f>ROW(Source!A220)</f>
        <v>220</v>
      </c>
      <c r="B185">
        <v>74674256</v>
      </c>
      <c r="C185">
        <v>74715522</v>
      </c>
      <c r="D185">
        <v>49555131</v>
      </c>
      <c r="E185">
        <v>1</v>
      </c>
      <c r="F185">
        <v>1</v>
      </c>
      <c r="G185">
        <v>1</v>
      </c>
      <c r="H185">
        <v>3</v>
      </c>
      <c r="I185" t="s">
        <v>310</v>
      </c>
      <c r="J185" t="s">
        <v>311</v>
      </c>
      <c r="K185" t="s">
        <v>312</v>
      </c>
      <c r="L185">
        <v>1348</v>
      </c>
      <c r="N185">
        <v>1009</v>
      </c>
      <c r="O185" t="s">
        <v>295</v>
      </c>
      <c r="P185" t="s">
        <v>295</v>
      </c>
      <c r="Q185">
        <v>1000</v>
      </c>
      <c r="W185">
        <v>0</v>
      </c>
      <c r="X185">
        <v>-364749507</v>
      </c>
      <c r="Y185" s="174" t="e">
        <f>#REF!</f>
        <v>#REF!</v>
      </c>
      <c r="AA185">
        <v>156537.13</v>
      </c>
      <c r="AB185">
        <v>0</v>
      </c>
      <c r="AC185">
        <v>0</v>
      </c>
      <c r="AD185">
        <v>0</v>
      </c>
      <c r="AE185">
        <v>17183</v>
      </c>
      <c r="AF185">
        <v>0</v>
      </c>
      <c r="AG185">
        <v>0</v>
      </c>
      <c r="AH185">
        <v>0</v>
      </c>
      <c r="AI185">
        <v>9.11</v>
      </c>
      <c r="AJ185">
        <v>1</v>
      </c>
      <c r="AK185">
        <v>1</v>
      </c>
      <c r="AL185">
        <v>1</v>
      </c>
      <c r="AM185">
        <v>4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6</v>
      </c>
      <c r="AT185">
        <v>5.0099999999999997E-3</v>
      </c>
      <c r="AU185" t="s">
        <v>6</v>
      </c>
      <c r="AV185">
        <v>0</v>
      </c>
      <c r="AW185">
        <v>2</v>
      </c>
      <c r="AX185">
        <v>74715547</v>
      </c>
      <c r="AY185">
        <v>1</v>
      </c>
      <c r="AZ185">
        <v>0</v>
      </c>
      <c r="BA185">
        <v>190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v>0</v>
      </c>
      <c r="CX185" t="e">
        <f>ROUND(Y185*Source!I220,7)</f>
        <v>#REF!</v>
      </c>
      <c r="CY185">
        <f t="shared" si="120"/>
        <v>156537.13</v>
      </c>
      <c r="CZ185">
        <f t="shared" si="121"/>
        <v>17183</v>
      </c>
      <c r="DA185">
        <f t="shared" si="122"/>
        <v>9.11</v>
      </c>
      <c r="DB185">
        <f t="shared" si="123"/>
        <v>86.09</v>
      </c>
      <c r="DC185">
        <f t="shared" si="124"/>
        <v>0</v>
      </c>
      <c r="DD185" t="s">
        <v>6</v>
      </c>
      <c r="DE185" t="s">
        <v>6</v>
      </c>
      <c r="DF185" t="e">
        <f t="shared" si="125"/>
        <v>#REF!</v>
      </c>
      <c r="DG185" t="e">
        <f t="shared" si="126"/>
        <v>#REF!</v>
      </c>
      <c r="DH185" t="e">
        <f>Source!I220*SmtRes!Y185</f>
        <v>#REF!</v>
      </c>
      <c r="DI185">
        <f t="shared" si="127"/>
        <v>156537.13</v>
      </c>
      <c r="DJ185">
        <f>EtalonRes!Y190</f>
        <v>17183</v>
      </c>
      <c r="DK185">
        <f>Source!BC220</f>
        <v>9.11</v>
      </c>
      <c r="DL185" t="s">
        <v>6</v>
      </c>
      <c r="DM185">
        <v>0</v>
      </c>
      <c r="DN185" t="s">
        <v>6</v>
      </c>
      <c r="DO185">
        <v>0</v>
      </c>
      <c r="GQ185">
        <v>-1</v>
      </c>
      <c r="GR185">
        <v>-1</v>
      </c>
    </row>
    <row r="186" spans="1:200" x14ac:dyDescent="0.2">
      <c r="A186">
        <f>ROW(Source!A220)</f>
        <v>220</v>
      </c>
      <c r="B186">
        <v>74674256</v>
      </c>
      <c r="C186">
        <v>74715522</v>
      </c>
      <c r="D186">
        <v>49564260</v>
      </c>
      <c r="E186">
        <v>1</v>
      </c>
      <c r="F186">
        <v>1</v>
      </c>
      <c r="G186">
        <v>1</v>
      </c>
      <c r="H186">
        <v>3</v>
      </c>
      <c r="I186" t="s">
        <v>35</v>
      </c>
      <c r="J186" t="s">
        <v>86</v>
      </c>
      <c r="K186" t="s">
        <v>85</v>
      </c>
      <c r="L186">
        <v>1327</v>
      </c>
      <c r="N186">
        <v>1005</v>
      </c>
      <c r="O186" t="s">
        <v>64</v>
      </c>
      <c r="P186" t="s">
        <v>64</v>
      </c>
      <c r="Q186">
        <v>1</v>
      </c>
      <c r="W186">
        <v>0</v>
      </c>
      <c r="X186">
        <v>1130695863</v>
      </c>
      <c r="Y186">
        <f t="shared" ref="Y186:Y187" si="128">AT186</f>
        <v>91.582491599999997</v>
      </c>
      <c r="AA186">
        <v>1093.44</v>
      </c>
      <c r="AB186">
        <v>0</v>
      </c>
      <c r="AC186">
        <v>0</v>
      </c>
      <c r="AD186">
        <v>0</v>
      </c>
      <c r="AE186">
        <v>1149.8900000000001</v>
      </c>
      <c r="AF186">
        <v>0</v>
      </c>
      <c r="AG186">
        <v>0</v>
      </c>
      <c r="AH186">
        <v>0</v>
      </c>
      <c r="AI186">
        <v>9.11</v>
      </c>
      <c r="AJ186">
        <v>1</v>
      </c>
      <c r="AK186">
        <v>1</v>
      </c>
      <c r="AL186">
        <v>1</v>
      </c>
      <c r="AM186">
        <v>0</v>
      </c>
      <c r="AN186">
        <v>0</v>
      </c>
      <c r="AO186">
        <v>0</v>
      </c>
      <c r="AP186">
        <v>1</v>
      </c>
      <c r="AQ186">
        <v>0</v>
      </c>
      <c r="AR186">
        <v>0</v>
      </c>
      <c r="AS186" t="s">
        <v>6</v>
      </c>
      <c r="AT186">
        <v>91.582491599999997</v>
      </c>
      <c r="AU186" t="s">
        <v>6</v>
      </c>
      <c r="AV186">
        <v>0</v>
      </c>
      <c r="AW186">
        <v>1</v>
      </c>
      <c r="AX186">
        <v>-1</v>
      </c>
      <c r="AY186">
        <v>0</v>
      </c>
      <c r="AZ186">
        <v>0</v>
      </c>
      <c r="BA186" t="s">
        <v>6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ROUND(Y186*Source!I220,7)</f>
        <v>27.2</v>
      </c>
      <c r="CY186">
        <f t="shared" si="120"/>
        <v>1093.44</v>
      </c>
      <c r="CZ186">
        <f t="shared" si="121"/>
        <v>1149.8900000000001</v>
      </c>
      <c r="DA186">
        <f t="shared" si="122"/>
        <v>9.11</v>
      </c>
      <c r="DB186">
        <f t="shared" si="123"/>
        <v>105309.79</v>
      </c>
      <c r="DC186">
        <f t="shared" si="124"/>
        <v>0</v>
      </c>
      <c r="DD186" t="s">
        <v>6</v>
      </c>
      <c r="DE186" t="s">
        <v>6</v>
      </c>
      <c r="DF186">
        <f t="shared" si="125"/>
        <v>284933.59999999998</v>
      </c>
      <c r="DG186">
        <f t="shared" si="126"/>
        <v>0</v>
      </c>
      <c r="DH186">
        <f>Source!I220*SmtRes!Y186</f>
        <v>27.2000000052</v>
      </c>
      <c r="DI186">
        <f t="shared" si="127"/>
        <v>1093.44</v>
      </c>
      <c r="DJ186">
        <f t="shared" ref="DJ186:DJ187" si="129">DF186</f>
        <v>284933.59999999998</v>
      </c>
      <c r="DK186">
        <f>Source!BC220</f>
        <v>9.11</v>
      </c>
      <c r="DL186" t="s">
        <v>6</v>
      </c>
      <c r="DM186">
        <v>0</v>
      </c>
      <c r="DN186" t="s">
        <v>6</v>
      </c>
      <c r="DO186">
        <v>0</v>
      </c>
      <c r="GP186">
        <v>1</v>
      </c>
      <c r="GQ186">
        <v>-1</v>
      </c>
      <c r="GR186">
        <v>-1</v>
      </c>
    </row>
    <row r="187" spans="1:200" x14ac:dyDescent="0.2">
      <c r="A187">
        <f>ROW(Source!A220)</f>
        <v>220</v>
      </c>
      <c r="B187">
        <v>74674256</v>
      </c>
      <c r="C187">
        <v>74715522</v>
      </c>
      <c r="D187">
        <v>49564260</v>
      </c>
      <c r="E187">
        <v>1</v>
      </c>
      <c r="F187">
        <v>1</v>
      </c>
      <c r="G187">
        <v>1</v>
      </c>
      <c r="H187">
        <v>3</v>
      </c>
      <c r="I187" t="s">
        <v>35</v>
      </c>
      <c r="J187" t="s">
        <v>86</v>
      </c>
      <c r="K187" t="s">
        <v>89</v>
      </c>
      <c r="L187">
        <v>1327</v>
      </c>
      <c r="N187">
        <v>1005</v>
      </c>
      <c r="O187" t="s">
        <v>64</v>
      </c>
      <c r="P187" t="s">
        <v>64</v>
      </c>
      <c r="Q187">
        <v>1</v>
      </c>
      <c r="W187">
        <v>0</v>
      </c>
      <c r="X187">
        <v>326221955</v>
      </c>
      <c r="Y187">
        <f t="shared" si="128"/>
        <v>8.4175083999999991</v>
      </c>
      <c r="AA187">
        <v>987.7</v>
      </c>
      <c r="AB187">
        <v>0</v>
      </c>
      <c r="AC187">
        <v>0</v>
      </c>
      <c r="AD187">
        <v>0</v>
      </c>
      <c r="AE187">
        <v>1038.69</v>
      </c>
      <c r="AF187">
        <v>0</v>
      </c>
      <c r="AG187">
        <v>0</v>
      </c>
      <c r="AH187">
        <v>0</v>
      </c>
      <c r="AI187">
        <v>9.11</v>
      </c>
      <c r="AJ187">
        <v>1</v>
      </c>
      <c r="AK187">
        <v>1</v>
      </c>
      <c r="AL187">
        <v>1</v>
      </c>
      <c r="AM187">
        <v>0</v>
      </c>
      <c r="AN187">
        <v>0</v>
      </c>
      <c r="AO187">
        <v>0</v>
      </c>
      <c r="AP187">
        <v>1</v>
      </c>
      <c r="AQ187">
        <v>0</v>
      </c>
      <c r="AR187">
        <v>0</v>
      </c>
      <c r="AS187" t="s">
        <v>6</v>
      </c>
      <c r="AT187">
        <v>8.4175083999999991</v>
      </c>
      <c r="AU187" t="s">
        <v>6</v>
      </c>
      <c r="AV187">
        <v>0</v>
      </c>
      <c r="AW187">
        <v>1</v>
      </c>
      <c r="AX187">
        <v>-1</v>
      </c>
      <c r="AY187">
        <v>0</v>
      </c>
      <c r="AZ187">
        <v>0</v>
      </c>
      <c r="BA187" t="s">
        <v>6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ROUND(Y187*Source!I220,7)</f>
        <v>2.5</v>
      </c>
      <c r="CY187">
        <f t="shared" si="120"/>
        <v>987.7</v>
      </c>
      <c r="CZ187">
        <f t="shared" si="121"/>
        <v>1038.69</v>
      </c>
      <c r="DA187">
        <f t="shared" si="122"/>
        <v>9.11</v>
      </c>
      <c r="DB187">
        <f t="shared" si="123"/>
        <v>8743.18</v>
      </c>
      <c r="DC187">
        <f t="shared" si="124"/>
        <v>0</v>
      </c>
      <c r="DD187" t="s">
        <v>6</v>
      </c>
      <c r="DE187" t="s">
        <v>6</v>
      </c>
      <c r="DF187">
        <f t="shared" si="125"/>
        <v>23656.18</v>
      </c>
      <c r="DG187">
        <f t="shared" si="126"/>
        <v>0</v>
      </c>
      <c r="DH187">
        <f>Source!I220*SmtRes!Y187</f>
        <v>2.4999999947999996</v>
      </c>
      <c r="DI187">
        <f t="shared" si="127"/>
        <v>987.7</v>
      </c>
      <c r="DJ187">
        <f t="shared" si="129"/>
        <v>23656.18</v>
      </c>
      <c r="DK187">
        <f>Source!BC220</f>
        <v>9.11</v>
      </c>
      <c r="DL187" t="s">
        <v>6</v>
      </c>
      <c r="DM187">
        <v>0</v>
      </c>
      <c r="DN187" t="s">
        <v>6</v>
      </c>
      <c r="DO187">
        <v>0</v>
      </c>
      <c r="GP187">
        <v>1</v>
      </c>
      <c r="GQ187">
        <v>-1</v>
      </c>
      <c r="GR187">
        <v>-1</v>
      </c>
    </row>
    <row r="188" spans="1:200" x14ac:dyDescent="0.2">
      <c r="A188">
        <f>ROW(Source!A258)</f>
        <v>258</v>
      </c>
      <c r="B188">
        <v>74674256</v>
      </c>
      <c r="C188">
        <v>74735808</v>
      </c>
      <c r="D188">
        <v>31715109</v>
      </c>
      <c r="E188">
        <v>70</v>
      </c>
      <c r="F188">
        <v>1</v>
      </c>
      <c r="G188">
        <v>1</v>
      </c>
      <c r="H188">
        <v>1</v>
      </c>
      <c r="I188" t="s">
        <v>302</v>
      </c>
      <c r="J188" t="s">
        <v>6</v>
      </c>
      <c r="K188" t="s">
        <v>303</v>
      </c>
      <c r="L188">
        <v>1191</v>
      </c>
      <c r="N188">
        <v>1013</v>
      </c>
      <c r="O188" t="s">
        <v>267</v>
      </c>
      <c r="P188" t="s">
        <v>267</v>
      </c>
      <c r="Q188">
        <v>1</v>
      </c>
      <c r="W188">
        <v>0</v>
      </c>
      <c r="X188">
        <v>784619160</v>
      </c>
      <c r="Y188">
        <f t="shared" ref="Y188:Y193" si="130">(AT188*ROUND(1.05,7))</f>
        <v>161.70000000000002</v>
      </c>
      <c r="AA188">
        <v>0</v>
      </c>
      <c r="AB188">
        <v>0</v>
      </c>
      <c r="AC188">
        <v>0</v>
      </c>
      <c r="AD188">
        <v>291.83</v>
      </c>
      <c r="AE188">
        <v>0</v>
      </c>
      <c r="AF188">
        <v>0</v>
      </c>
      <c r="AG188">
        <v>0</v>
      </c>
      <c r="AH188">
        <v>8.74</v>
      </c>
      <c r="AI188">
        <v>1</v>
      </c>
      <c r="AJ188">
        <v>1</v>
      </c>
      <c r="AK188">
        <v>1</v>
      </c>
      <c r="AL188">
        <v>33.39</v>
      </c>
      <c r="AM188">
        <v>4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6</v>
      </c>
      <c r="AT188">
        <v>154</v>
      </c>
      <c r="AU188" t="s">
        <v>83</v>
      </c>
      <c r="AV188">
        <v>1</v>
      </c>
      <c r="AW188">
        <v>2</v>
      </c>
      <c r="AX188">
        <v>74735822</v>
      </c>
      <c r="AY188">
        <v>1</v>
      </c>
      <c r="AZ188">
        <v>0</v>
      </c>
      <c r="BA188">
        <v>196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U188">
        <f>ROUND(AT188*Source!I258*AH188*AL188,2)</f>
        <v>1797.66</v>
      </c>
      <c r="CV188">
        <f>ROUND(Y188*Source!I258,7)</f>
        <v>6.468</v>
      </c>
      <c r="CW188">
        <v>0</v>
      </c>
      <c r="CX188">
        <f>ROUND(Y188*Source!I258,7)</f>
        <v>6.468</v>
      </c>
      <c r="CY188">
        <f>AD188</f>
        <v>291.83</v>
      </c>
      <c r="CZ188">
        <f>AH188</f>
        <v>8.74</v>
      </c>
      <c r="DA188">
        <f>AL188</f>
        <v>33.39</v>
      </c>
      <c r="DB188">
        <f t="shared" ref="DB188:DB193" si="131">ROUND((ROUND(AT188*CZ188,2)*ROUND(1.05,7)),2)</f>
        <v>1413.26</v>
      </c>
      <c r="DC188">
        <f t="shared" ref="DC188:DC193" si="132">ROUND((ROUND(AT188*AG188,2)*ROUND(1.05,7)),2)</f>
        <v>0</v>
      </c>
      <c r="DD188" t="s">
        <v>6</v>
      </c>
      <c r="DE188" t="s">
        <v>6</v>
      </c>
      <c r="DF188">
        <f t="shared" ref="DF188:DF193" si="133">ROUND(ROUND(AE188,2)*CX188,2)</f>
        <v>0</v>
      </c>
      <c r="DG188">
        <f t="shared" si="126"/>
        <v>0</v>
      </c>
      <c r="DH188">
        <f>Source!I258*SmtRes!Y188</f>
        <v>6.4680000000000009</v>
      </c>
      <c r="DI188">
        <f>AD188</f>
        <v>291.83</v>
      </c>
      <c r="DJ188">
        <f>EtalonRes!AB196</f>
        <v>8.74</v>
      </c>
      <c r="DK188">
        <f>Source!BA258</f>
        <v>33.39</v>
      </c>
      <c r="DL188" t="s">
        <v>6</v>
      </c>
      <c r="DM188">
        <v>0</v>
      </c>
      <c r="DN188" t="s">
        <v>6</v>
      </c>
      <c r="DO188">
        <v>0</v>
      </c>
      <c r="GQ188">
        <v>-1</v>
      </c>
      <c r="GR188">
        <v>-1</v>
      </c>
    </row>
    <row r="189" spans="1:200" x14ac:dyDescent="0.2">
      <c r="A189">
        <f>ROW(Source!A258)</f>
        <v>258</v>
      </c>
      <c r="B189">
        <v>74674256</v>
      </c>
      <c r="C189">
        <v>74735808</v>
      </c>
      <c r="D189">
        <v>31709492</v>
      </c>
      <c r="E189">
        <v>70</v>
      </c>
      <c r="F189">
        <v>1</v>
      </c>
      <c r="G189">
        <v>1</v>
      </c>
      <c r="H189">
        <v>1</v>
      </c>
      <c r="I189" t="s">
        <v>268</v>
      </c>
      <c r="J189" t="s">
        <v>6</v>
      </c>
      <c r="K189" t="s">
        <v>269</v>
      </c>
      <c r="L189">
        <v>1191</v>
      </c>
      <c r="N189">
        <v>1013</v>
      </c>
      <c r="O189" t="s">
        <v>267</v>
      </c>
      <c r="P189" t="s">
        <v>267</v>
      </c>
      <c r="Q189">
        <v>1</v>
      </c>
      <c r="W189">
        <v>0</v>
      </c>
      <c r="X189">
        <v>-1417349443</v>
      </c>
      <c r="Y189">
        <f t="shared" si="130"/>
        <v>1.26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33.39</v>
      </c>
      <c r="AL189">
        <v>1</v>
      </c>
      <c r="AM189">
        <v>4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6</v>
      </c>
      <c r="AT189">
        <v>1.2</v>
      </c>
      <c r="AU189" t="s">
        <v>83</v>
      </c>
      <c r="AV189">
        <v>2</v>
      </c>
      <c r="AW189">
        <v>2</v>
      </c>
      <c r="AX189">
        <v>74735823</v>
      </c>
      <c r="AY189">
        <v>1</v>
      </c>
      <c r="AZ189">
        <v>0</v>
      </c>
      <c r="BA189">
        <v>197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v>0</v>
      </c>
      <c r="CX189">
        <f>ROUND(Y189*Source!I258,7)</f>
        <v>5.04E-2</v>
      </c>
      <c r="CY189">
        <f>AD189</f>
        <v>0</v>
      </c>
      <c r="CZ189">
        <f>AH189</f>
        <v>0</v>
      </c>
      <c r="DA189">
        <f>AL189</f>
        <v>1</v>
      </c>
      <c r="DB189">
        <f t="shared" si="131"/>
        <v>0</v>
      </c>
      <c r="DC189">
        <f t="shared" si="132"/>
        <v>0</v>
      </c>
      <c r="DD189" t="s">
        <v>6</v>
      </c>
      <c r="DE189" t="s">
        <v>6</v>
      </c>
      <c r="DF189">
        <f t="shared" si="133"/>
        <v>0</v>
      </c>
      <c r="DG189">
        <f t="shared" si="126"/>
        <v>0</v>
      </c>
      <c r="DH189">
        <f>Source!I258*SmtRes!Y189</f>
        <v>5.04E-2</v>
      </c>
      <c r="DI189">
        <f>AD189</f>
        <v>0</v>
      </c>
      <c r="DJ189">
        <f>EtalonRes!AB197</f>
        <v>0</v>
      </c>
      <c r="DK189">
        <f>Source!BA258</f>
        <v>33.39</v>
      </c>
      <c r="DL189" t="s">
        <v>6</v>
      </c>
      <c r="DM189">
        <v>0</v>
      </c>
      <c r="DN189" t="s">
        <v>6</v>
      </c>
      <c r="DO189">
        <v>0</v>
      </c>
      <c r="GQ189">
        <v>-1</v>
      </c>
      <c r="GR189">
        <v>-1</v>
      </c>
    </row>
    <row r="190" spans="1:200" x14ac:dyDescent="0.2">
      <c r="A190">
        <f>ROW(Source!A258)</f>
        <v>258</v>
      </c>
      <c r="B190">
        <v>74674256</v>
      </c>
      <c r="C190">
        <v>74735808</v>
      </c>
      <c r="D190">
        <v>49672573</v>
      </c>
      <c r="E190">
        <v>1</v>
      </c>
      <c r="F190">
        <v>1</v>
      </c>
      <c r="G190">
        <v>1</v>
      </c>
      <c r="H190">
        <v>2</v>
      </c>
      <c r="I190" t="s">
        <v>270</v>
      </c>
      <c r="J190" t="s">
        <v>271</v>
      </c>
      <c r="K190" t="s">
        <v>272</v>
      </c>
      <c r="L190">
        <v>1367</v>
      </c>
      <c r="N190">
        <v>1011</v>
      </c>
      <c r="O190" t="s">
        <v>273</v>
      </c>
      <c r="P190" t="s">
        <v>273</v>
      </c>
      <c r="Q190">
        <v>1</v>
      </c>
      <c r="W190">
        <v>0</v>
      </c>
      <c r="X190">
        <v>-430484415</v>
      </c>
      <c r="Y190">
        <f t="shared" si="130"/>
        <v>0.504</v>
      </c>
      <c r="AA190">
        <v>0</v>
      </c>
      <c r="AB190">
        <v>1530.2</v>
      </c>
      <c r="AC190">
        <v>450.77</v>
      </c>
      <c r="AD190">
        <v>0</v>
      </c>
      <c r="AE190">
        <v>0</v>
      </c>
      <c r="AF190">
        <v>115.4</v>
      </c>
      <c r="AG190">
        <v>13.5</v>
      </c>
      <c r="AH190">
        <v>0</v>
      </c>
      <c r="AI190">
        <v>1</v>
      </c>
      <c r="AJ190">
        <v>13.26</v>
      </c>
      <c r="AK190">
        <v>33.39</v>
      </c>
      <c r="AL190">
        <v>1</v>
      </c>
      <c r="AM190">
        <v>4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6</v>
      </c>
      <c r="AT190">
        <v>0.48</v>
      </c>
      <c r="AU190" t="s">
        <v>83</v>
      </c>
      <c r="AV190">
        <v>0</v>
      </c>
      <c r="AW190">
        <v>2</v>
      </c>
      <c r="AX190">
        <v>74735824</v>
      </c>
      <c r="AY190">
        <v>1</v>
      </c>
      <c r="AZ190">
        <v>0</v>
      </c>
      <c r="BA190">
        <v>198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V190">
        <v>0</v>
      </c>
      <c r="CW190">
        <f>ROUND(Y190*Source!I258*DO190,7)</f>
        <v>0</v>
      </c>
      <c r="CX190">
        <f>ROUND(Y190*Source!I258,7)</f>
        <v>2.0160000000000001E-2</v>
      </c>
      <c r="CY190">
        <f>AB190</f>
        <v>1530.2</v>
      </c>
      <c r="CZ190">
        <f>AF190</f>
        <v>115.4</v>
      </c>
      <c r="DA190">
        <f>AJ190</f>
        <v>13.26</v>
      </c>
      <c r="DB190">
        <f t="shared" si="131"/>
        <v>58.16</v>
      </c>
      <c r="DC190">
        <f t="shared" si="132"/>
        <v>6.8</v>
      </c>
      <c r="DD190" t="s">
        <v>6</v>
      </c>
      <c r="DE190" t="s">
        <v>6</v>
      </c>
      <c r="DF190">
        <f t="shared" si="133"/>
        <v>0</v>
      </c>
      <c r="DG190">
        <f>ROUND(ROUND(AF190*AJ190,2)*CX190,2)</f>
        <v>30.85</v>
      </c>
      <c r="DH190">
        <f>Source!I258*SmtRes!Y190</f>
        <v>2.0160000000000001E-2</v>
      </c>
      <c r="DI190">
        <f>AB190</f>
        <v>1530.2</v>
      </c>
      <c r="DJ190">
        <f>EtalonRes!Z198</f>
        <v>115.4</v>
      </c>
      <c r="DK190">
        <f>Source!BB258</f>
        <v>13.26</v>
      </c>
      <c r="DL190" t="s">
        <v>6</v>
      </c>
      <c r="DM190">
        <v>0</v>
      </c>
      <c r="DN190" t="s">
        <v>6</v>
      </c>
      <c r="DO190">
        <v>0</v>
      </c>
      <c r="GQ190">
        <v>-1</v>
      </c>
      <c r="GR190">
        <v>-1</v>
      </c>
    </row>
    <row r="191" spans="1:200" x14ac:dyDescent="0.2">
      <c r="A191">
        <f>ROW(Source!A258)</f>
        <v>258</v>
      </c>
      <c r="B191">
        <v>74674256</v>
      </c>
      <c r="C191">
        <v>74735808</v>
      </c>
      <c r="D191">
        <v>49672703</v>
      </c>
      <c r="E191">
        <v>1</v>
      </c>
      <c r="F191">
        <v>1</v>
      </c>
      <c r="G191">
        <v>1</v>
      </c>
      <c r="H191">
        <v>2</v>
      </c>
      <c r="I191" t="s">
        <v>304</v>
      </c>
      <c r="J191" t="s">
        <v>305</v>
      </c>
      <c r="K191" t="s">
        <v>306</v>
      </c>
      <c r="L191">
        <v>1367</v>
      </c>
      <c r="N191">
        <v>1011</v>
      </c>
      <c r="O191" t="s">
        <v>273</v>
      </c>
      <c r="P191" t="s">
        <v>273</v>
      </c>
      <c r="Q191">
        <v>1</v>
      </c>
      <c r="W191">
        <v>0</v>
      </c>
      <c r="X191">
        <v>-1424865896</v>
      </c>
      <c r="Y191">
        <f t="shared" si="130"/>
        <v>0.35700000000000004</v>
      </c>
      <c r="AA191">
        <v>0</v>
      </c>
      <c r="AB191">
        <v>88.31</v>
      </c>
      <c r="AC191">
        <v>0</v>
      </c>
      <c r="AD191">
        <v>0</v>
      </c>
      <c r="AE191">
        <v>0</v>
      </c>
      <c r="AF191">
        <v>6.66</v>
      </c>
      <c r="AG191">
        <v>0</v>
      </c>
      <c r="AH191">
        <v>0</v>
      </c>
      <c r="AI191">
        <v>1</v>
      </c>
      <c r="AJ191">
        <v>13.26</v>
      </c>
      <c r="AK191">
        <v>33.39</v>
      </c>
      <c r="AL191">
        <v>1</v>
      </c>
      <c r="AM191">
        <v>4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6</v>
      </c>
      <c r="AT191">
        <v>0.34</v>
      </c>
      <c r="AU191" t="s">
        <v>83</v>
      </c>
      <c r="AV191">
        <v>0</v>
      </c>
      <c r="AW191">
        <v>2</v>
      </c>
      <c r="AX191">
        <v>74735825</v>
      </c>
      <c r="AY191">
        <v>1</v>
      </c>
      <c r="AZ191">
        <v>0</v>
      </c>
      <c r="BA191">
        <v>199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f>ROUND(Y191*Source!I258*DO191,7)</f>
        <v>0</v>
      </c>
      <c r="CX191">
        <f>ROUND(Y191*Source!I258,7)</f>
        <v>1.4279999999999999E-2</v>
      </c>
      <c r="CY191">
        <f>AB191</f>
        <v>88.31</v>
      </c>
      <c r="CZ191">
        <f>AF191</f>
        <v>6.66</v>
      </c>
      <c r="DA191">
        <f>AJ191</f>
        <v>13.26</v>
      </c>
      <c r="DB191">
        <f t="shared" si="131"/>
        <v>2.37</v>
      </c>
      <c r="DC191">
        <f t="shared" si="132"/>
        <v>0</v>
      </c>
      <c r="DD191" t="s">
        <v>6</v>
      </c>
      <c r="DE191" t="s">
        <v>6</v>
      </c>
      <c r="DF191">
        <f t="shared" si="133"/>
        <v>0</v>
      </c>
      <c r="DG191">
        <f>ROUND(ROUND(AF191*AJ191,2)*CX191,2)</f>
        <v>1.26</v>
      </c>
      <c r="DH191">
        <f>Source!I258*SmtRes!Y191</f>
        <v>1.4280000000000001E-2</v>
      </c>
      <c r="DI191">
        <f>AB191</f>
        <v>88.31</v>
      </c>
      <c r="DJ191">
        <f>EtalonRes!Z199</f>
        <v>6.66</v>
      </c>
      <c r="DK191">
        <f>Source!BB258</f>
        <v>13.26</v>
      </c>
      <c r="DL191" t="s">
        <v>6</v>
      </c>
      <c r="DM191">
        <v>0</v>
      </c>
      <c r="DN191" t="s">
        <v>6</v>
      </c>
      <c r="DO191">
        <v>0</v>
      </c>
      <c r="GQ191">
        <v>-1</v>
      </c>
      <c r="GR191">
        <v>-1</v>
      </c>
    </row>
    <row r="192" spans="1:200" x14ac:dyDescent="0.2">
      <c r="A192">
        <f>ROW(Source!A258)</f>
        <v>258</v>
      </c>
      <c r="B192">
        <v>74674256</v>
      </c>
      <c r="C192">
        <v>74735808</v>
      </c>
      <c r="D192">
        <v>49673503</v>
      </c>
      <c r="E192">
        <v>1</v>
      </c>
      <c r="F192">
        <v>1</v>
      </c>
      <c r="G192">
        <v>1</v>
      </c>
      <c r="H192">
        <v>2</v>
      </c>
      <c r="I192" t="s">
        <v>277</v>
      </c>
      <c r="J192" t="s">
        <v>278</v>
      </c>
      <c r="K192" t="s">
        <v>279</v>
      </c>
      <c r="L192">
        <v>1367</v>
      </c>
      <c r="N192">
        <v>1011</v>
      </c>
      <c r="O192" t="s">
        <v>273</v>
      </c>
      <c r="P192" t="s">
        <v>273</v>
      </c>
      <c r="Q192">
        <v>1</v>
      </c>
      <c r="W192">
        <v>0</v>
      </c>
      <c r="X192">
        <v>509054691</v>
      </c>
      <c r="Y192">
        <f t="shared" si="130"/>
        <v>0.75600000000000001</v>
      </c>
      <c r="AA192">
        <v>0</v>
      </c>
      <c r="AB192">
        <v>871.31</v>
      </c>
      <c r="AC192">
        <v>387.32</v>
      </c>
      <c r="AD192">
        <v>0</v>
      </c>
      <c r="AE192">
        <v>0</v>
      </c>
      <c r="AF192">
        <v>65.709999999999994</v>
      </c>
      <c r="AG192">
        <v>11.6</v>
      </c>
      <c r="AH192">
        <v>0</v>
      </c>
      <c r="AI192">
        <v>1</v>
      </c>
      <c r="AJ192">
        <v>13.26</v>
      </c>
      <c r="AK192">
        <v>33.39</v>
      </c>
      <c r="AL192">
        <v>1</v>
      </c>
      <c r="AM192">
        <v>4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6</v>
      </c>
      <c r="AT192">
        <v>0.72</v>
      </c>
      <c r="AU192" t="s">
        <v>83</v>
      </c>
      <c r="AV192">
        <v>0</v>
      </c>
      <c r="AW192">
        <v>2</v>
      </c>
      <c r="AX192">
        <v>74735826</v>
      </c>
      <c r="AY192">
        <v>1</v>
      </c>
      <c r="AZ192">
        <v>0</v>
      </c>
      <c r="BA192">
        <v>200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f>ROUND(Y192*Source!I258*DO192,7)</f>
        <v>0</v>
      </c>
      <c r="CX192">
        <f>ROUND(Y192*Source!I258,7)</f>
        <v>3.024E-2</v>
      </c>
      <c r="CY192">
        <f>AB192</f>
        <v>871.31</v>
      </c>
      <c r="CZ192">
        <f>AF192</f>
        <v>65.709999999999994</v>
      </c>
      <c r="DA192">
        <f>AJ192</f>
        <v>13.26</v>
      </c>
      <c r="DB192">
        <f t="shared" si="131"/>
        <v>49.68</v>
      </c>
      <c r="DC192">
        <f t="shared" si="132"/>
        <v>8.77</v>
      </c>
      <c r="DD192" t="s">
        <v>6</v>
      </c>
      <c r="DE192" t="s">
        <v>6</v>
      </c>
      <c r="DF192">
        <f t="shared" si="133"/>
        <v>0</v>
      </c>
      <c r="DG192">
        <f>ROUND(ROUND(AF192*AJ192,2)*CX192,2)</f>
        <v>26.35</v>
      </c>
      <c r="DH192">
        <f>Source!I258*SmtRes!Y192</f>
        <v>3.024E-2</v>
      </c>
      <c r="DI192">
        <f>AB192</f>
        <v>871.31</v>
      </c>
      <c r="DJ192">
        <f>EtalonRes!Z200</f>
        <v>65.709999999999994</v>
      </c>
      <c r="DK192">
        <f>Source!BB258</f>
        <v>13.26</v>
      </c>
      <c r="DL192" t="s">
        <v>6</v>
      </c>
      <c r="DM192">
        <v>0</v>
      </c>
      <c r="DN192" t="s">
        <v>6</v>
      </c>
      <c r="DO192">
        <v>0</v>
      </c>
      <c r="GQ192">
        <v>-1</v>
      </c>
      <c r="GR192">
        <v>-1</v>
      </c>
    </row>
    <row r="193" spans="1:200" x14ac:dyDescent="0.2">
      <c r="A193">
        <f>ROW(Source!A258)</f>
        <v>258</v>
      </c>
      <c r="B193">
        <v>74674256</v>
      </c>
      <c r="C193">
        <v>74735808</v>
      </c>
      <c r="D193">
        <v>49673715</v>
      </c>
      <c r="E193">
        <v>1</v>
      </c>
      <c r="F193">
        <v>1</v>
      </c>
      <c r="G193">
        <v>1</v>
      </c>
      <c r="H193">
        <v>2</v>
      </c>
      <c r="I193" t="s">
        <v>289</v>
      </c>
      <c r="J193" t="s">
        <v>290</v>
      </c>
      <c r="K193" t="s">
        <v>291</v>
      </c>
      <c r="L193">
        <v>1367</v>
      </c>
      <c r="N193">
        <v>1011</v>
      </c>
      <c r="O193" t="s">
        <v>273</v>
      </c>
      <c r="P193" t="s">
        <v>273</v>
      </c>
      <c r="Q193">
        <v>1</v>
      </c>
      <c r="W193">
        <v>0</v>
      </c>
      <c r="X193">
        <v>829370094</v>
      </c>
      <c r="Y193">
        <f t="shared" si="130"/>
        <v>1.6170000000000002</v>
      </c>
      <c r="AA193">
        <v>0</v>
      </c>
      <c r="AB193">
        <v>107.41</v>
      </c>
      <c r="AC193">
        <v>0</v>
      </c>
      <c r="AD193">
        <v>0</v>
      </c>
      <c r="AE193">
        <v>0</v>
      </c>
      <c r="AF193">
        <v>8.1</v>
      </c>
      <c r="AG193">
        <v>0</v>
      </c>
      <c r="AH193">
        <v>0</v>
      </c>
      <c r="AI193">
        <v>1</v>
      </c>
      <c r="AJ193">
        <v>13.26</v>
      </c>
      <c r="AK193">
        <v>33.39</v>
      </c>
      <c r="AL193">
        <v>1</v>
      </c>
      <c r="AM193">
        <v>4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6</v>
      </c>
      <c r="AT193">
        <v>1.54</v>
      </c>
      <c r="AU193" t="s">
        <v>83</v>
      </c>
      <c r="AV193">
        <v>0</v>
      </c>
      <c r="AW193">
        <v>2</v>
      </c>
      <c r="AX193">
        <v>74735827</v>
      </c>
      <c r="AY193">
        <v>1</v>
      </c>
      <c r="AZ193">
        <v>0</v>
      </c>
      <c r="BA193">
        <v>201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V193">
        <v>0</v>
      </c>
      <c r="CW193">
        <f>ROUND(Y193*Source!I258*DO193,7)</f>
        <v>0</v>
      </c>
      <c r="CX193">
        <f>ROUND(Y193*Source!I258,7)</f>
        <v>6.4680000000000001E-2</v>
      </c>
      <c r="CY193">
        <f>AB193</f>
        <v>107.41</v>
      </c>
      <c r="CZ193">
        <f>AF193</f>
        <v>8.1</v>
      </c>
      <c r="DA193">
        <f>AJ193</f>
        <v>13.26</v>
      </c>
      <c r="DB193">
        <f t="shared" si="131"/>
        <v>13.09</v>
      </c>
      <c r="DC193">
        <f t="shared" si="132"/>
        <v>0</v>
      </c>
      <c r="DD193" t="s">
        <v>6</v>
      </c>
      <c r="DE193" t="s">
        <v>6</v>
      </c>
      <c r="DF193">
        <f t="shared" si="133"/>
        <v>0</v>
      </c>
      <c r="DG193">
        <f>ROUND(ROUND(AF193*AJ193,2)*CX193,2)</f>
        <v>6.95</v>
      </c>
      <c r="DH193">
        <f>Source!I258*SmtRes!Y193</f>
        <v>6.4680000000000015E-2</v>
      </c>
      <c r="DI193">
        <f>AB193</f>
        <v>107.41</v>
      </c>
      <c r="DJ193">
        <f>EtalonRes!Z201</f>
        <v>8.1</v>
      </c>
      <c r="DK193">
        <f>Source!BB258</f>
        <v>13.26</v>
      </c>
      <c r="DL193" t="s">
        <v>6</v>
      </c>
      <c r="DM193">
        <v>0</v>
      </c>
      <c r="DN193" t="s">
        <v>6</v>
      </c>
      <c r="DO193">
        <v>0</v>
      </c>
      <c r="GQ193">
        <v>-1</v>
      </c>
      <c r="GR193">
        <v>-1</v>
      </c>
    </row>
    <row r="194" spans="1:200" x14ac:dyDescent="0.2">
      <c r="A194">
        <f>ROW(Source!A258)</f>
        <v>258</v>
      </c>
      <c r="B194">
        <v>74674256</v>
      </c>
      <c r="C194">
        <v>74735808</v>
      </c>
      <c r="D194">
        <v>49521144</v>
      </c>
      <c r="E194">
        <v>1</v>
      </c>
      <c r="F194">
        <v>1</v>
      </c>
      <c r="G194">
        <v>1</v>
      </c>
      <c r="H194">
        <v>3</v>
      </c>
      <c r="I194" t="s">
        <v>307</v>
      </c>
      <c r="J194" t="s">
        <v>308</v>
      </c>
      <c r="K194" t="s">
        <v>309</v>
      </c>
      <c r="L194">
        <v>1348</v>
      </c>
      <c r="N194">
        <v>1009</v>
      </c>
      <c r="O194" t="s">
        <v>295</v>
      </c>
      <c r="P194" t="s">
        <v>295</v>
      </c>
      <c r="Q194">
        <v>1000</v>
      </c>
      <c r="W194">
        <v>0</v>
      </c>
      <c r="X194">
        <v>-847628873</v>
      </c>
      <c r="Y194" s="174" t="e">
        <f>#REF!</f>
        <v>#REF!</v>
      </c>
      <c r="AA194">
        <v>241405.89</v>
      </c>
      <c r="AB194">
        <v>0</v>
      </c>
      <c r="AC194">
        <v>0</v>
      </c>
      <c r="AD194">
        <v>0</v>
      </c>
      <c r="AE194">
        <v>26499</v>
      </c>
      <c r="AF194">
        <v>0</v>
      </c>
      <c r="AG194">
        <v>0</v>
      </c>
      <c r="AH194">
        <v>0</v>
      </c>
      <c r="AI194">
        <v>9.11</v>
      </c>
      <c r="AJ194">
        <v>1</v>
      </c>
      <c r="AK194">
        <v>1</v>
      </c>
      <c r="AL194">
        <v>1</v>
      </c>
      <c r="AM194">
        <v>4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6</v>
      </c>
      <c r="AT194">
        <v>8.8999999999999995E-4</v>
      </c>
      <c r="AU194" t="s">
        <v>6</v>
      </c>
      <c r="AV194">
        <v>0</v>
      </c>
      <c r="AW194">
        <v>2</v>
      </c>
      <c r="AX194">
        <v>74735828</v>
      </c>
      <c r="AY194">
        <v>1</v>
      </c>
      <c r="AZ194">
        <v>0</v>
      </c>
      <c r="BA194">
        <v>202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v>0</v>
      </c>
      <c r="CX194" t="e">
        <f>ROUND(Y194*Source!I258,7)</f>
        <v>#REF!</v>
      </c>
      <c r="CY194">
        <f t="shared" ref="CY194:CY200" si="134">AA194</f>
        <v>241405.89</v>
      </c>
      <c r="CZ194">
        <f t="shared" ref="CZ194:CZ200" si="135">AE194</f>
        <v>26499</v>
      </c>
      <c r="DA194">
        <f t="shared" ref="DA194:DA200" si="136">AI194</f>
        <v>9.11</v>
      </c>
      <c r="DB194">
        <f t="shared" ref="DB194:DB200" si="137">ROUND(ROUND(AT194*CZ194,2),2)</f>
        <v>23.58</v>
      </c>
      <c r="DC194">
        <f t="shared" ref="DC194:DC200" si="138">ROUND(ROUND(AT194*AG194,2),2)</f>
        <v>0</v>
      </c>
      <c r="DD194" t="s">
        <v>6</v>
      </c>
      <c r="DE194" t="s">
        <v>6</v>
      </c>
      <c r="DF194" t="e">
        <f t="shared" ref="DF194:DF200" si="139">ROUND(ROUND(AE194*AI194,2)*CX194,2)</f>
        <v>#REF!</v>
      </c>
      <c r="DG194" t="e">
        <f t="shared" ref="DG194:DG202" si="140">ROUND(ROUND(AF194,2)*CX194,2)</f>
        <v>#REF!</v>
      </c>
      <c r="DH194" t="e">
        <f>Source!I258*SmtRes!Y194</f>
        <v>#REF!</v>
      </c>
      <c r="DI194">
        <f t="shared" ref="DI194:DI200" si="141">AA194</f>
        <v>241405.89</v>
      </c>
      <c r="DJ194">
        <f>EtalonRes!Y202</f>
        <v>26499</v>
      </c>
      <c r="DK194">
        <f>Source!BC258</f>
        <v>9.11</v>
      </c>
      <c r="DL194" t="s">
        <v>6</v>
      </c>
      <c r="DM194">
        <v>0</v>
      </c>
      <c r="DN194" t="s">
        <v>6</v>
      </c>
      <c r="DO194">
        <v>0</v>
      </c>
      <c r="GQ194">
        <v>-1</v>
      </c>
      <c r="GR194">
        <v>-1</v>
      </c>
    </row>
    <row r="195" spans="1:200" x14ac:dyDescent="0.2">
      <c r="A195">
        <f>ROW(Source!A258)</f>
        <v>258</v>
      </c>
      <c r="B195">
        <v>74674256</v>
      </c>
      <c r="C195">
        <v>74735808</v>
      </c>
      <c r="D195">
        <v>49524301</v>
      </c>
      <c r="E195">
        <v>1</v>
      </c>
      <c r="F195">
        <v>1</v>
      </c>
      <c r="G195">
        <v>1</v>
      </c>
      <c r="H195">
        <v>3</v>
      </c>
      <c r="I195" t="s">
        <v>292</v>
      </c>
      <c r="J195" t="s">
        <v>293</v>
      </c>
      <c r="K195" t="s">
        <v>294</v>
      </c>
      <c r="L195">
        <v>1348</v>
      </c>
      <c r="N195">
        <v>1009</v>
      </c>
      <c r="O195" t="s">
        <v>295</v>
      </c>
      <c r="P195" t="s">
        <v>295</v>
      </c>
      <c r="Q195">
        <v>1000</v>
      </c>
      <c r="W195">
        <v>0</v>
      </c>
      <c r="X195">
        <v>1824693337</v>
      </c>
      <c r="Y195" s="174" t="e">
        <f>#REF!</f>
        <v>#REF!</v>
      </c>
      <c r="AA195">
        <v>94397.82</v>
      </c>
      <c r="AB195">
        <v>0</v>
      </c>
      <c r="AC195">
        <v>0</v>
      </c>
      <c r="AD195">
        <v>0</v>
      </c>
      <c r="AE195">
        <v>10362</v>
      </c>
      <c r="AF195">
        <v>0</v>
      </c>
      <c r="AG195">
        <v>0</v>
      </c>
      <c r="AH195">
        <v>0</v>
      </c>
      <c r="AI195">
        <v>9.11</v>
      </c>
      <c r="AJ195">
        <v>1</v>
      </c>
      <c r="AK195">
        <v>1</v>
      </c>
      <c r="AL195">
        <v>1</v>
      </c>
      <c r="AM195">
        <v>4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6</v>
      </c>
      <c r="AT195">
        <v>4.4999999999999999E-4</v>
      </c>
      <c r="AU195" t="s">
        <v>6</v>
      </c>
      <c r="AV195">
        <v>0</v>
      </c>
      <c r="AW195">
        <v>2</v>
      </c>
      <c r="AX195">
        <v>74735829</v>
      </c>
      <c r="AY195">
        <v>1</v>
      </c>
      <c r="AZ195">
        <v>0</v>
      </c>
      <c r="BA195">
        <v>203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v>0</v>
      </c>
      <c r="CX195" t="e">
        <f>ROUND(Y195*Source!I258,7)</f>
        <v>#REF!</v>
      </c>
      <c r="CY195">
        <f t="shared" si="134"/>
        <v>94397.82</v>
      </c>
      <c r="CZ195">
        <f t="shared" si="135"/>
        <v>10362</v>
      </c>
      <c r="DA195">
        <f t="shared" si="136"/>
        <v>9.11</v>
      </c>
      <c r="DB195">
        <f t="shared" si="137"/>
        <v>4.66</v>
      </c>
      <c r="DC195">
        <f t="shared" si="138"/>
        <v>0</v>
      </c>
      <c r="DD195" t="s">
        <v>6</v>
      </c>
      <c r="DE195" t="s">
        <v>6</v>
      </c>
      <c r="DF195" t="e">
        <f t="shared" si="139"/>
        <v>#REF!</v>
      </c>
      <c r="DG195" t="e">
        <f t="shared" si="140"/>
        <v>#REF!</v>
      </c>
      <c r="DH195" t="e">
        <f>Source!I258*SmtRes!Y195</f>
        <v>#REF!</v>
      </c>
      <c r="DI195">
        <f t="shared" si="141"/>
        <v>94397.82</v>
      </c>
      <c r="DJ195">
        <f>EtalonRes!Y203</f>
        <v>10362</v>
      </c>
      <c r="DK195">
        <f>Source!BC258</f>
        <v>9.11</v>
      </c>
      <c r="DL195" t="s">
        <v>6</v>
      </c>
      <c r="DM195">
        <v>0</v>
      </c>
      <c r="DN195" t="s">
        <v>6</v>
      </c>
      <c r="DO195">
        <v>0</v>
      </c>
      <c r="GQ195">
        <v>-1</v>
      </c>
      <c r="GR195">
        <v>-1</v>
      </c>
    </row>
    <row r="196" spans="1:200" x14ac:dyDescent="0.2">
      <c r="A196">
        <f>ROW(Source!A258)</f>
        <v>258</v>
      </c>
      <c r="B196">
        <v>74674256</v>
      </c>
      <c r="C196">
        <v>74735808</v>
      </c>
      <c r="D196">
        <v>49525488</v>
      </c>
      <c r="E196">
        <v>1</v>
      </c>
      <c r="F196">
        <v>1</v>
      </c>
      <c r="G196">
        <v>1</v>
      </c>
      <c r="H196">
        <v>3</v>
      </c>
      <c r="I196" t="s">
        <v>280</v>
      </c>
      <c r="J196" t="s">
        <v>281</v>
      </c>
      <c r="K196" t="s">
        <v>282</v>
      </c>
      <c r="L196">
        <v>1346</v>
      </c>
      <c r="N196">
        <v>1009</v>
      </c>
      <c r="O196" t="s">
        <v>283</v>
      </c>
      <c r="P196" t="s">
        <v>283</v>
      </c>
      <c r="Q196">
        <v>1</v>
      </c>
      <c r="W196">
        <v>0</v>
      </c>
      <c r="X196">
        <v>-1864341761</v>
      </c>
      <c r="Y196" s="174" t="e">
        <f>#REF!</f>
        <v>#REF!</v>
      </c>
      <c r="AA196">
        <v>82.35</v>
      </c>
      <c r="AB196">
        <v>0</v>
      </c>
      <c r="AC196">
        <v>0</v>
      </c>
      <c r="AD196">
        <v>0</v>
      </c>
      <c r="AE196">
        <v>9.0399999999999991</v>
      </c>
      <c r="AF196">
        <v>0</v>
      </c>
      <c r="AG196">
        <v>0</v>
      </c>
      <c r="AH196">
        <v>0</v>
      </c>
      <c r="AI196">
        <v>9.11</v>
      </c>
      <c r="AJ196">
        <v>1</v>
      </c>
      <c r="AK196">
        <v>1</v>
      </c>
      <c r="AL196">
        <v>1</v>
      </c>
      <c r="AM196">
        <v>4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6</v>
      </c>
      <c r="AT196">
        <v>15</v>
      </c>
      <c r="AU196" t="s">
        <v>6</v>
      </c>
      <c r="AV196">
        <v>0</v>
      </c>
      <c r="AW196">
        <v>2</v>
      </c>
      <c r="AX196">
        <v>74735830</v>
      </c>
      <c r="AY196">
        <v>1</v>
      </c>
      <c r="AZ196">
        <v>0</v>
      </c>
      <c r="BA196">
        <v>204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v>0</v>
      </c>
      <c r="CX196" t="e">
        <f>ROUND(Y196*Source!I258,7)</f>
        <v>#REF!</v>
      </c>
      <c r="CY196">
        <f t="shared" si="134"/>
        <v>82.35</v>
      </c>
      <c r="CZ196">
        <f t="shared" si="135"/>
        <v>9.0399999999999991</v>
      </c>
      <c r="DA196">
        <f t="shared" si="136"/>
        <v>9.11</v>
      </c>
      <c r="DB196">
        <f t="shared" si="137"/>
        <v>135.6</v>
      </c>
      <c r="DC196">
        <f t="shared" si="138"/>
        <v>0</v>
      </c>
      <c r="DD196" t="s">
        <v>6</v>
      </c>
      <c r="DE196" t="s">
        <v>6</v>
      </c>
      <c r="DF196" t="e">
        <f t="shared" si="139"/>
        <v>#REF!</v>
      </c>
      <c r="DG196" t="e">
        <f t="shared" si="140"/>
        <v>#REF!</v>
      </c>
      <c r="DH196" t="e">
        <f>Source!I258*SmtRes!Y196</f>
        <v>#REF!</v>
      </c>
      <c r="DI196">
        <f t="shared" si="141"/>
        <v>82.35</v>
      </c>
      <c r="DJ196">
        <f>EtalonRes!Y204</f>
        <v>9.0399999999999991</v>
      </c>
      <c r="DK196">
        <f>Source!BC258</f>
        <v>9.11</v>
      </c>
      <c r="DL196" t="s">
        <v>6</v>
      </c>
      <c r="DM196">
        <v>0</v>
      </c>
      <c r="DN196" t="s">
        <v>6</v>
      </c>
      <c r="DO196">
        <v>0</v>
      </c>
      <c r="GQ196">
        <v>-1</v>
      </c>
      <c r="GR196">
        <v>-1</v>
      </c>
    </row>
    <row r="197" spans="1:200" x14ac:dyDescent="0.2">
      <c r="A197">
        <f>ROW(Source!A258)</f>
        <v>258</v>
      </c>
      <c r="B197">
        <v>74674256</v>
      </c>
      <c r="C197">
        <v>74735808</v>
      </c>
      <c r="D197">
        <v>49526492</v>
      </c>
      <c r="E197">
        <v>1</v>
      </c>
      <c r="F197">
        <v>1</v>
      </c>
      <c r="G197">
        <v>1</v>
      </c>
      <c r="H197">
        <v>3</v>
      </c>
      <c r="I197" t="s">
        <v>284</v>
      </c>
      <c r="J197" t="s">
        <v>285</v>
      </c>
      <c r="K197" t="s">
        <v>286</v>
      </c>
      <c r="L197">
        <v>1346</v>
      </c>
      <c r="N197">
        <v>1009</v>
      </c>
      <c r="O197" t="s">
        <v>283</v>
      </c>
      <c r="P197" t="s">
        <v>283</v>
      </c>
      <c r="Q197">
        <v>1</v>
      </c>
      <c r="W197">
        <v>0</v>
      </c>
      <c r="X197">
        <v>497341279</v>
      </c>
      <c r="Y197" s="174" t="e">
        <f>#REF!</f>
        <v>#REF!</v>
      </c>
      <c r="AA197">
        <v>210.35</v>
      </c>
      <c r="AB197">
        <v>0</v>
      </c>
      <c r="AC197">
        <v>0</v>
      </c>
      <c r="AD197">
        <v>0</v>
      </c>
      <c r="AE197">
        <v>23.09</v>
      </c>
      <c r="AF197">
        <v>0</v>
      </c>
      <c r="AG197">
        <v>0</v>
      </c>
      <c r="AH197">
        <v>0</v>
      </c>
      <c r="AI197">
        <v>9.11</v>
      </c>
      <c r="AJ197">
        <v>1</v>
      </c>
      <c r="AK197">
        <v>1</v>
      </c>
      <c r="AL197">
        <v>1</v>
      </c>
      <c r="AM197">
        <v>4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6</v>
      </c>
      <c r="AT197">
        <v>8</v>
      </c>
      <c r="AU197" t="s">
        <v>6</v>
      </c>
      <c r="AV197">
        <v>0</v>
      </c>
      <c r="AW197">
        <v>2</v>
      </c>
      <c r="AX197">
        <v>74735831</v>
      </c>
      <c r="AY197">
        <v>1</v>
      </c>
      <c r="AZ197">
        <v>0</v>
      </c>
      <c r="BA197">
        <v>205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 t="e">
        <f>ROUND(Y197*Source!I258,7)</f>
        <v>#REF!</v>
      </c>
      <c r="CY197">
        <f t="shared" si="134"/>
        <v>210.35</v>
      </c>
      <c r="CZ197">
        <f t="shared" si="135"/>
        <v>23.09</v>
      </c>
      <c r="DA197">
        <f t="shared" si="136"/>
        <v>9.11</v>
      </c>
      <c r="DB197">
        <f t="shared" si="137"/>
        <v>184.72</v>
      </c>
      <c r="DC197">
        <f t="shared" si="138"/>
        <v>0</v>
      </c>
      <c r="DD197" t="s">
        <v>6</v>
      </c>
      <c r="DE197" t="s">
        <v>6</v>
      </c>
      <c r="DF197" t="e">
        <f t="shared" si="139"/>
        <v>#REF!</v>
      </c>
      <c r="DG197" t="e">
        <f t="shared" si="140"/>
        <v>#REF!</v>
      </c>
      <c r="DH197" t="e">
        <f>Source!I258*SmtRes!Y197</f>
        <v>#REF!</v>
      </c>
      <c r="DI197">
        <f t="shared" si="141"/>
        <v>210.35</v>
      </c>
      <c r="DJ197">
        <f>EtalonRes!Y205</f>
        <v>23.09</v>
      </c>
      <c r="DK197">
        <f>Source!BC258</f>
        <v>9.11</v>
      </c>
      <c r="DL197" t="s">
        <v>6</v>
      </c>
      <c r="DM197">
        <v>0</v>
      </c>
      <c r="DN197" t="s">
        <v>6</v>
      </c>
      <c r="DO197">
        <v>0</v>
      </c>
      <c r="GQ197">
        <v>-1</v>
      </c>
      <c r="GR197">
        <v>-1</v>
      </c>
    </row>
    <row r="198" spans="1:200" x14ac:dyDescent="0.2">
      <c r="A198">
        <f>ROW(Source!A258)</f>
        <v>258</v>
      </c>
      <c r="B198">
        <v>74674256</v>
      </c>
      <c r="C198">
        <v>74735808</v>
      </c>
      <c r="D198">
        <v>49541437</v>
      </c>
      <c r="E198">
        <v>1</v>
      </c>
      <c r="F198">
        <v>1</v>
      </c>
      <c r="G198">
        <v>1</v>
      </c>
      <c r="H198">
        <v>3</v>
      </c>
      <c r="I198" t="s">
        <v>149</v>
      </c>
      <c r="J198" t="s">
        <v>151</v>
      </c>
      <c r="K198" t="s">
        <v>150</v>
      </c>
      <c r="L198">
        <v>1327</v>
      </c>
      <c r="N198">
        <v>1005</v>
      </c>
      <c r="O198" t="s">
        <v>64</v>
      </c>
      <c r="P198" t="s">
        <v>64</v>
      </c>
      <c r="Q198">
        <v>1</v>
      </c>
      <c r="W198">
        <v>0</v>
      </c>
      <c r="X198">
        <v>2073721092</v>
      </c>
      <c r="Y198">
        <f t="shared" ref="Y198:Y200" si="142">AT198</f>
        <v>37.5</v>
      </c>
      <c r="AA198">
        <v>311.56</v>
      </c>
      <c r="AB198">
        <v>0</v>
      </c>
      <c r="AC198">
        <v>0</v>
      </c>
      <c r="AD198">
        <v>0</v>
      </c>
      <c r="AE198">
        <v>34.200000000000003</v>
      </c>
      <c r="AF198">
        <v>0</v>
      </c>
      <c r="AG198">
        <v>0</v>
      </c>
      <c r="AH198">
        <v>0</v>
      </c>
      <c r="AI198">
        <v>9.11</v>
      </c>
      <c r="AJ198">
        <v>1</v>
      </c>
      <c r="AK198">
        <v>1</v>
      </c>
      <c r="AL198">
        <v>1</v>
      </c>
      <c r="AM198">
        <v>0</v>
      </c>
      <c r="AN198">
        <v>0</v>
      </c>
      <c r="AO198">
        <v>0</v>
      </c>
      <c r="AP198">
        <v>1</v>
      </c>
      <c r="AQ198">
        <v>0</v>
      </c>
      <c r="AR198">
        <v>0</v>
      </c>
      <c r="AS198" t="s">
        <v>6</v>
      </c>
      <c r="AT198">
        <v>37.5</v>
      </c>
      <c r="AU198" t="s">
        <v>6</v>
      </c>
      <c r="AV198">
        <v>0</v>
      </c>
      <c r="AW198">
        <v>1</v>
      </c>
      <c r="AX198">
        <v>-1</v>
      </c>
      <c r="AY198">
        <v>0</v>
      </c>
      <c r="AZ198">
        <v>0</v>
      </c>
      <c r="BA198" t="s">
        <v>6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v>0</v>
      </c>
      <c r="CX198">
        <f>ROUND(Y198*Source!I258,7)</f>
        <v>1.5</v>
      </c>
      <c r="CY198">
        <f t="shared" si="134"/>
        <v>311.56</v>
      </c>
      <c r="CZ198">
        <f t="shared" si="135"/>
        <v>34.200000000000003</v>
      </c>
      <c r="DA198">
        <f t="shared" si="136"/>
        <v>9.11</v>
      </c>
      <c r="DB198">
        <f t="shared" si="137"/>
        <v>1282.5</v>
      </c>
      <c r="DC198">
        <f t="shared" si="138"/>
        <v>0</v>
      </c>
      <c r="DD198" t="s">
        <v>6</v>
      </c>
      <c r="DE198" t="s">
        <v>6</v>
      </c>
      <c r="DF198">
        <f t="shared" si="139"/>
        <v>467.34</v>
      </c>
      <c r="DG198">
        <f t="shared" si="140"/>
        <v>0</v>
      </c>
      <c r="DH198">
        <f>Source!I258*SmtRes!Y198</f>
        <v>1.5</v>
      </c>
      <c r="DI198">
        <f t="shared" si="141"/>
        <v>311.56</v>
      </c>
      <c r="DJ198">
        <f t="shared" ref="DJ198:DJ200" si="143">DF198</f>
        <v>467.34</v>
      </c>
      <c r="DK198">
        <f>Source!BC258</f>
        <v>9.11</v>
      </c>
      <c r="DL198" t="s">
        <v>6</v>
      </c>
      <c r="DM198">
        <v>0</v>
      </c>
      <c r="DN198" t="s">
        <v>6</v>
      </c>
      <c r="DO198">
        <v>0</v>
      </c>
      <c r="GP198">
        <v>1</v>
      </c>
      <c r="GQ198">
        <v>-1</v>
      </c>
      <c r="GR198">
        <v>-1</v>
      </c>
    </row>
    <row r="199" spans="1:200" x14ac:dyDescent="0.2">
      <c r="A199">
        <f>ROW(Source!A258)</f>
        <v>258</v>
      </c>
      <c r="B199">
        <v>74674256</v>
      </c>
      <c r="C199">
        <v>74735808</v>
      </c>
      <c r="D199">
        <v>49555131</v>
      </c>
      <c r="E199">
        <v>1</v>
      </c>
      <c r="F199">
        <v>1</v>
      </c>
      <c r="G199">
        <v>1</v>
      </c>
      <c r="H199">
        <v>3</v>
      </c>
      <c r="I199" t="s">
        <v>310</v>
      </c>
      <c r="J199" t="s">
        <v>311</v>
      </c>
      <c r="K199" t="s">
        <v>312</v>
      </c>
      <c r="L199">
        <v>1348</v>
      </c>
      <c r="N199">
        <v>1009</v>
      </c>
      <c r="O199" t="s">
        <v>295</v>
      </c>
      <c r="P199" t="s">
        <v>295</v>
      </c>
      <c r="Q199">
        <v>1000</v>
      </c>
      <c r="W199">
        <v>0</v>
      </c>
      <c r="X199">
        <v>-364749507</v>
      </c>
      <c r="Y199" s="174" t="e">
        <f>#REF!</f>
        <v>#REF!</v>
      </c>
      <c r="AA199">
        <v>156537.13</v>
      </c>
      <c r="AB199">
        <v>0</v>
      </c>
      <c r="AC199">
        <v>0</v>
      </c>
      <c r="AD199">
        <v>0</v>
      </c>
      <c r="AE199">
        <v>17183</v>
      </c>
      <c r="AF199">
        <v>0</v>
      </c>
      <c r="AG199">
        <v>0</v>
      </c>
      <c r="AH199">
        <v>0</v>
      </c>
      <c r="AI199">
        <v>9.11</v>
      </c>
      <c r="AJ199">
        <v>1</v>
      </c>
      <c r="AK199">
        <v>1</v>
      </c>
      <c r="AL199">
        <v>1</v>
      </c>
      <c r="AM199">
        <v>4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6</v>
      </c>
      <c r="AT199">
        <v>5.0099999999999997E-3</v>
      </c>
      <c r="AU199" t="s">
        <v>6</v>
      </c>
      <c r="AV199">
        <v>0</v>
      </c>
      <c r="AW199">
        <v>2</v>
      </c>
      <c r="AX199">
        <v>74735833</v>
      </c>
      <c r="AY199">
        <v>1</v>
      </c>
      <c r="AZ199">
        <v>0</v>
      </c>
      <c r="BA199">
        <v>207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 t="e">
        <f>ROUND(Y199*Source!I258,7)</f>
        <v>#REF!</v>
      </c>
      <c r="CY199">
        <f t="shared" si="134"/>
        <v>156537.13</v>
      </c>
      <c r="CZ199">
        <f t="shared" si="135"/>
        <v>17183</v>
      </c>
      <c r="DA199">
        <f t="shared" si="136"/>
        <v>9.11</v>
      </c>
      <c r="DB199">
        <f t="shared" si="137"/>
        <v>86.09</v>
      </c>
      <c r="DC199">
        <f t="shared" si="138"/>
        <v>0</v>
      </c>
      <c r="DD199" t="s">
        <v>6</v>
      </c>
      <c r="DE199" t="s">
        <v>6</v>
      </c>
      <c r="DF199" t="e">
        <f t="shared" si="139"/>
        <v>#REF!</v>
      </c>
      <c r="DG199" t="e">
        <f t="shared" si="140"/>
        <v>#REF!</v>
      </c>
      <c r="DH199" t="e">
        <f>Source!I258*SmtRes!Y199</f>
        <v>#REF!</v>
      </c>
      <c r="DI199">
        <f t="shared" si="141"/>
        <v>156537.13</v>
      </c>
      <c r="DJ199">
        <f>EtalonRes!Y207</f>
        <v>17183</v>
      </c>
      <c r="DK199">
        <f>Source!BC258</f>
        <v>9.11</v>
      </c>
      <c r="DL199" t="s">
        <v>6</v>
      </c>
      <c r="DM199">
        <v>0</v>
      </c>
      <c r="DN199" t="s">
        <v>6</v>
      </c>
      <c r="DO199">
        <v>0</v>
      </c>
      <c r="GQ199">
        <v>-1</v>
      </c>
      <c r="GR199">
        <v>-1</v>
      </c>
    </row>
    <row r="200" spans="1:200" x14ac:dyDescent="0.2">
      <c r="A200">
        <f>ROW(Source!A258)</f>
        <v>258</v>
      </c>
      <c r="B200">
        <v>74674256</v>
      </c>
      <c r="C200">
        <v>74735808</v>
      </c>
      <c r="D200">
        <v>49564260</v>
      </c>
      <c r="E200">
        <v>1</v>
      </c>
      <c r="F200">
        <v>1</v>
      </c>
      <c r="G200">
        <v>1</v>
      </c>
      <c r="H200">
        <v>3</v>
      </c>
      <c r="I200" t="s">
        <v>35</v>
      </c>
      <c r="J200" t="s">
        <v>86</v>
      </c>
      <c r="K200" t="s">
        <v>85</v>
      </c>
      <c r="L200">
        <v>1327</v>
      </c>
      <c r="N200">
        <v>1005</v>
      </c>
      <c r="O200" t="s">
        <v>64</v>
      </c>
      <c r="P200" t="s">
        <v>64</v>
      </c>
      <c r="Q200">
        <v>1</v>
      </c>
      <c r="W200">
        <v>0</v>
      </c>
      <c r="X200">
        <v>1130695863</v>
      </c>
      <c r="Y200">
        <f t="shared" si="142"/>
        <v>100</v>
      </c>
      <c r="AA200">
        <v>1093.44</v>
      </c>
      <c r="AB200">
        <v>0</v>
      </c>
      <c r="AC200">
        <v>0</v>
      </c>
      <c r="AD200">
        <v>0</v>
      </c>
      <c r="AE200">
        <v>1149.8900000000001</v>
      </c>
      <c r="AF200">
        <v>0</v>
      </c>
      <c r="AG200">
        <v>0</v>
      </c>
      <c r="AH200">
        <v>0</v>
      </c>
      <c r="AI200">
        <v>9.11</v>
      </c>
      <c r="AJ200">
        <v>1</v>
      </c>
      <c r="AK200">
        <v>1</v>
      </c>
      <c r="AL200">
        <v>1</v>
      </c>
      <c r="AM200">
        <v>0</v>
      </c>
      <c r="AN200">
        <v>0</v>
      </c>
      <c r="AO200">
        <v>0</v>
      </c>
      <c r="AP200">
        <v>1</v>
      </c>
      <c r="AQ200">
        <v>0</v>
      </c>
      <c r="AR200">
        <v>0</v>
      </c>
      <c r="AS200" t="s">
        <v>6</v>
      </c>
      <c r="AT200">
        <v>100</v>
      </c>
      <c r="AU200" t="s">
        <v>6</v>
      </c>
      <c r="AV200">
        <v>0</v>
      </c>
      <c r="AW200">
        <v>1</v>
      </c>
      <c r="AX200">
        <v>-1</v>
      </c>
      <c r="AY200">
        <v>0</v>
      </c>
      <c r="AZ200">
        <v>0</v>
      </c>
      <c r="BA200" t="s">
        <v>6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ROUND(Y200*Source!I258,7)</f>
        <v>4</v>
      </c>
      <c r="CY200">
        <f t="shared" si="134"/>
        <v>1093.44</v>
      </c>
      <c r="CZ200">
        <f t="shared" si="135"/>
        <v>1149.8900000000001</v>
      </c>
      <c r="DA200">
        <f t="shared" si="136"/>
        <v>9.11</v>
      </c>
      <c r="DB200">
        <f t="shared" si="137"/>
        <v>114989</v>
      </c>
      <c r="DC200">
        <f t="shared" si="138"/>
        <v>0</v>
      </c>
      <c r="DD200" t="s">
        <v>6</v>
      </c>
      <c r="DE200" t="s">
        <v>6</v>
      </c>
      <c r="DF200">
        <f t="shared" si="139"/>
        <v>41902</v>
      </c>
      <c r="DG200">
        <f t="shared" si="140"/>
        <v>0</v>
      </c>
      <c r="DH200">
        <f>Source!I258*SmtRes!Y200</f>
        <v>4</v>
      </c>
      <c r="DI200">
        <f t="shared" si="141"/>
        <v>1093.44</v>
      </c>
      <c r="DJ200">
        <f t="shared" si="143"/>
        <v>41902</v>
      </c>
      <c r="DK200">
        <f>Source!BC258</f>
        <v>9.11</v>
      </c>
      <c r="DL200" t="s">
        <v>6</v>
      </c>
      <c r="DM200">
        <v>0</v>
      </c>
      <c r="DN200" t="s">
        <v>6</v>
      </c>
      <c r="DO200">
        <v>0</v>
      </c>
      <c r="GP200">
        <v>1</v>
      </c>
      <c r="GQ200">
        <v>-1</v>
      </c>
      <c r="GR200">
        <v>-1</v>
      </c>
    </row>
    <row r="201" spans="1:200" x14ac:dyDescent="0.2">
      <c r="A201">
        <f>ROW(Source!A261)</f>
        <v>261</v>
      </c>
      <c r="B201">
        <v>74674256</v>
      </c>
      <c r="C201">
        <v>74735841</v>
      </c>
      <c r="D201">
        <v>31714704</v>
      </c>
      <c r="E201">
        <v>70</v>
      </c>
      <c r="F201">
        <v>1</v>
      </c>
      <c r="G201">
        <v>1</v>
      </c>
      <c r="H201">
        <v>1</v>
      </c>
      <c r="I201" t="s">
        <v>287</v>
      </c>
      <c r="J201" t="s">
        <v>6</v>
      </c>
      <c r="K201" t="s">
        <v>288</v>
      </c>
      <c r="L201">
        <v>1191</v>
      </c>
      <c r="N201">
        <v>1013</v>
      </c>
      <c r="O201" t="s">
        <v>267</v>
      </c>
      <c r="P201" t="s">
        <v>267</v>
      </c>
      <c r="Q201">
        <v>1</v>
      </c>
      <c r="W201">
        <v>0</v>
      </c>
      <c r="X201">
        <v>-112797078</v>
      </c>
      <c r="Y201">
        <f>(AT201*ROUND(1.05,7))</f>
        <v>1.1130000000000002</v>
      </c>
      <c r="AA201">
        <v>0</v>
      </c>
      <c r="AB201">
        <v>0</v>
      </c>
      <c r="AC201">
        <v>0</v>
      </c>
      <c r="AD201">
        <v>299.51</v>
      </c>
      <c r="AE201">
        <v>0</v>
      </c>
      <c r="AF201">
        <v>0</v>
      </c>
      <c r="AG201">
        <v>0</v>
      </c>
      <c r="AH201">
        <v>8.9700000000000006</v>
      </c>
      <c r="AI201">
        <v>1</v>
      </c>
      <c r="AJ201">
        <v>1</v>
      </c>
      <c r="AK201">
        <v>1</v>
      </c>
      <c r="AL201">
        <v>33.39</v>
      </c>
      <c r="AM201">
        <v>4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6</v>
      </c>
      <c r="AT201">
        <v>1.06</v>
      </c>
      <c r="AU201" t="s">
        <v>26</v>
      </c>
      <c r="AV201">
        <v>1</v>
      </c>
      <c r="AW201">
        <v>2</v>
      </c>
      <c r="AX201">
        <v>74735849</v>
      </c>
      <c r="AY201">
        <v>1</v>
      </c>
      <c r="AZ201">
        <v>0</v>
      </c>
      <c r="BA201">
        <v>213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U201">
        <f>ROUND(AT201*Source!I261*AH201*AL201,2)</f>
        <v>7619.49</v>
      </c>
      <c r="CV201">
        <f>ROUND(Y201*Source!I261,7)</f>
        <v>26.712</v>
      </c>
      <c r="CW201">
        <v>0</v>
      </c>
      <c r="CX201">
        <f>ROUND(Y201*Source!I261,7)</f>
        <v>26.712</v>
      </c>
      <c r="CY201">
        <f>AD201</f>
        <v>299.51</v>
      </c>
      <c r="CZ201">
        <f>AH201</f>
        <v>8.9700000000000006</v>
      </c>
      <c r="DA201">
        <f>AL201</f>
        <v>33.39</v>
      </c>
      <c r="DB201">
        <f>ROUND((ROUND(AT201*CZ201,2)*ROUND(1.05,7)),2)</f>
        <v>9.99</v>
      </c>
      <c r="DC201">
        <f>ROUND((ROUND(AT201*AG201,2)*ROUND(1.05,7)),2)</f>
        <v>0</v>
      </c>
      <c r="DD201" t="s">
        <v>6</v>
      </c>
      <c r="DE201" t="s">
        <v>6</v>
      </c>
      <c r="DF201">
        <f>ROUND(ROUND(AE201,2)*CX201,2)</f>
        <v>0</v>
      </c>
      <c r="DG201">
        <f t="shared" si="140"/>
        <v>0</v>
      </c>
      <c r="DH201">
        <f>Source!I261*SmtRes!Y201</f>
        <v>26.712000000000003</v>
      </c>
      <c r="DI201">
        <f>AD201</f>
        <v>299.51</v>
      </c>
      <c r="DJ201">
        <f>EtalonRes!AB213</f>
        <v>8.9700000000000006</v>
      </c>
      <c r="DK201">
        <f>Source!BA261</f>
        <v>33.39</v>
      </c>
      <c r="DL201" t="s">
        <v>6</v>
      </c>
      <c r="DM201">
        <v>0</v>
      </c>
      <c r="DN201" t="s">
        <v>6</v>
      </c>
      <c r="DO201">
        <v>0</v>
      </c>
      <c r="GQ201">
        <v>-1</v>
      </c>
      <c r="GR201">
        <v>-1</v>
      </c>
    </row>
    <row r="202" spans="1:200" x14ac:dyDescent="0.2">
      <c r="A202">
        <f>ROW(Source!A261)</f>
        <v>261</v>
      </c>
      <c r="B202">
        <v>74674256</v>
      </c>
      <c r="C202">
        <v>74735841</v>
      </c>
      <c r="D202">
        <v>31709492</v>
      </c>
      <c r="E202">
        <v>70</v>
      </c>
      <c r="F202">
        <v>1</v>
      </c>
      <c r="G202">
        <v>1</v>
      </c>
      <c r="H202">
        <v>1</v>
      </c>
      <c r="I202" t="s">
        <v>268</v>
      </c>
      <c r="J202" t="s">
        <v>6</v>
      </c>
      <c r="K202" t="s">
        <v>269</v>
      </c>
      <c r="L202">
        <v>1191</v>
      </c>
      <c r="N202">
        <v>1013</v>
      </c>
      <c r="O202" t="s">
        <v>267</v>
      </c>
      <c r="P202" t="s">
        <v>267</v>
      </c>
      <c r="Q202">
        <v>1</v>
      </c>
      <c r="W202">
        <v>0</v>
      </c>
      <c r="X202">
        <v>-1417349443</v>
      </c>
      <c r="Y202">
        <f>(AT202*ROUND(1.05,7))</f>
        <v>1.0500000000000001E-2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33.39</v>
      </c>
      <c r="AL202">
        <v>1</v>
      </c>
      <c r="AM202">
        <v>4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6</v>
      </c>
      <c r="AT202">
        <v>0.01</v>
      </c>
      <c r="AU202" t="s">
        <v>26</v>
      </c>
      <c r="AV202">
        <v>2</v>
      </c>
      <c r="AW202">
        <v>2</v>
      </c>
      <c r="AX202">
        <v>74735850</v>
      </c>
      <c r="AY202">
        <v>1</v>
      </c>
      <c r="AZ202">
        <v>0</v>
      </c>
      <c r="BA202">
        <v>214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ROUND(Y202*Source!I261,7)</f>
        <v>0.252</v>
      </c>
      <c r="CY202">
        <f>AD202</f>
        <v>0</v>
      </c>
      <c r="CZ202">
        <f>AH202</f>
        <v>0</v>
      </c>
      <c r="DA202">
        <f>AL202</f>
        <v>1</v>
      </c>
      <c r="DB202">
        <f>ROUND((ROUND(AT202*CZ202,2)*ROUND(1.05,7)),2)</f>
        <v>0</v>
      </c>
      <c r="DC202">
        <f>ROUND((ROUND(AT202*AG202,2)*ROUND(1.05,7)),2)</f>
        <v>0</v>
      </c>
      <c r="DD202" t="s">
        <v>6</v>
      </c>
      <c r="DE202" t="s">
        <v>6</v>
      </c>
      <c r="DF202">
        <f>ROUND(ROUND(AE202,2)*CX202,2)</f>
        <v>0</v>
      </c>
      <c r="DG202">
        <f t="shared" si="140"/>
        <v>0</v>
      </c>
      <c r="DH202">
        <f>Source!I261*SmtRes!Y202</f>
        <v>0.252</v>
      </c>
      <c r="DI202">
        <f>AD202</f>
        <v>0</v>
      </c>
      <c r="DJ202">
        <f>EtalonRes!AB214</f>
        <v>0</v>
      </c>
      <c r="DK202">
        <f>Source!BA261</f>
        <v>33.39</v>
      </c>
      <c r="DL202" t="s">
        <v>6</v>
      </c>
      <c r="DM202">
        <v>0</v>
      </c>
      <c r="DN202" t="s">
        <v>6</v>
      </c>
      <c r="DO202">
        <v>0</v>
      </c>
      <c r="GQ202">
        <v>-1</v>
      </c>
      <c r="GR202">
        <v>-1</v>
      </c>
    </row>
    <row r="203" spans="1:200" x14ac:dyDescent="0.2">
      <c r="A203">
        <f>ROW(Source!A261)</f>
        <v>261</v>
      </c>
      <c r="B203">
        <v>74674256</v>
      </c>
      <c r="C203">
        <v>74735841</v>
      </c>
      <c r="D203">
        <v>49672695</v>
      </c>
      <c r="E203">
        <v>1</v>
      </c>
      <c r="F203">
        <v>1</v>
      </c>
      <c r="G203">
        <v>1</v>
      </c>
      <c r="H203">
        <v>2</v>
      </c>
      <c r="I203" t="s">
        <v>274</v>
      </c>
      <c r="J203" t="s">
        <v>275</v>
      </c>
      <c r="K203" t="s">
        <v>276</v>
      </c>
      <c r="L203">
        <v>1367</v>
      </c>
      <c r="N203">
        <v>1011</v>
      </c>
      <c r="O203" t="s">
        <v>273</v>
      </c>
      <c r="P203" t="s">
        <v>273</v>
      </c>
      <c r="Q203">
        <v>1</v>
      </c>
      <c r="W203">
        <v>0</v>
      </c>
      <c r="X203">
        <v>1063590936</v>
      </c>
      <c r="Y203">
        <f>(AT203*ROUND(1.05,7))</f>
        <v>0.27300000000000002</v>
      </c>
      <c r="AA203">
        <v>0</v>
      </c>
      <c r="AB203">
        <v>41.37</v>
      </c>
      <c r="AC203">
        <v>0</v>
      </c>
      <c r="AD203">
        <v>0</v>
      </c>
      <c r="AE203">
        <v>0</v>
      </c>
      <c r="AF203">
        <v>3.12</v>
      </c>
      <c r="AG203">
        <v>0</v>
      </c>
      <c r="AH203">
        <v>0</v>
      </c>
      <c r="AI203">
        <v>1</v>
      </c>
      <c r="AJ203">
        <v>13.26</v>
      </c>
      <c r="AK203">
        <v>33.39</v>
      </c>
      <c r="AL203">
        <v>1</v>
      </c>
      <c r="AM203">
        <v>4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6</v>
      </c>
      <c r="AT203">
        <v>0.26</v>
      </c>
      <c r="AU203" t="s">
        <v>83</v>
      </c>
      <c r="AV203">
        <v>0</v>
      </c>
      <c r="AW203">
        <v>2</v>
      </c>
      <c r="AX203">
        <v>74735851</v>
      </c>
      <c r="AY203">
        <v>1</v>
      </c>
      <c r="AZ203">
        <v>0</v>
      </c>
      <c r="BA203">
        <v>215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V203">
        <v>0</v>
      </c>
      <c r="CW203">
        <f>ROUND(Y203*Source!I261*DO203,7)</f>
        <v>0</v>
      </c>
      <c r="CX203">
        <f>ROUND(Y203*Source!I261,7)</f>
        <v>6.5519999999999996</v>
      </c>
      <c r="CY203">
        <f>AB203</f>
        <v>41.37</v>
      </c>
      <c r="CZ203">
        <f>AF203</f>
        <v>3.12</v>
      </c>
      <c r="DA203">
        <f>AJ203</f>
        <v>13.26</v>
      </c>
      <c r="DB203">
        <f>ROUND((ROUND(AT203*CZ203,2)*ROUND(1.05,7)),2)</f>
        <v>0.85</v>
      </c>
      <c r="DC203">
        <f>ROUND((ROUND(AT203*AG203,2)*ROUND(1.05,7)),2)</f>
        <v>0</v>
      </c>
      <c r="DD203" t="s">
        <v>6</v>
      </c>
      <c r="DE203" t="s">
        <v>6</v>
      </c>
      <c r="DF203">
        <f>ROUND(ROUND(AE203,2)*CX203,2)</f>
        <v>0</v>
      </c>
      <c r="DG203">
        <f>ROUND(ROUND(AF203*AJ203,2)*CX203,2)</f>
        <v>271.06</v>
      </c>
      <c r="DH203">
        <f>Source!I261*SmtRes!Y203</f>
        <v>6.5520000000000005</v>
      </c>
      <c r="DI203">
        <f>AB203</f>
        <v>41.37</v>
      </c>
      <c r="DJ203">
        <f>EtalonRes!Z215</f>
        <v>3.12</v>
      </c>
      <c r="DK203">
        <f>Source!BB261</f>
        <v>13.26</v>
      </c>
      <c r="DL203" t="s">
        <v>6</v>
      </c>
      <c r="DM203">
        <v>0</v>
      </c>
      <c r="DN203" t="s">
        <v>6</v>
      </c>
      <c r="DO203">
        <v>0</v>
      </c>
      <c r="GQ203">
        <v>-1</v>
      </c>
      <c r="GR203">
        <v>-1</v>
      </c>
    </row>
    <row r="204" spans="1:200" x14ac:dyDescent="0.2">
      <c r="A204">
        <f>ROW(Source!A261)</f>
        <v>261</v>
      </c>
      <c r="B204">
        <v>74674256</v>
      </c>
      <c r="C204">
        <v>74735841</v>
      </c>
      <c r="D204">
        <v>49673503</v>
      </c>
      <c r="E204">
        <v>1</v>
      </c>
      <c r="F204">
        <v>1</v>
      </c>
      <c r="G204">
        <v>1</v>
      </c>
      <c r="H204">
        <v>2</v>
      </c>
      <c r="I204" t="s">
        <v>277</v>
      </c>
      <c r="J204" t="s">
        <v>278</v>
      </c>
      <c r="K204" t="s">
        <v>279</v>
      </c>
      <c r="L204">
        <v>1367</v>
      </c>
      <c r="N204">
        <v>1011</v>
      </c>
      <c r="O204" t="s">
        <v>273</v>
      </c>
      <c r="P204" t="s">
        <v>273</v>
      </c>
      <c r="Q204">
        <v>1</v>
      </c>
      <c r="W204">
        <v>0</v>
      </c>
      <c r="X204">
        <v>509054691</v>
      </c>
      <c r="Y204">
        <f>(AT204*ROUND(1.05,7))</f>
        <v>1.0500000000000001E-2</v>
      </c>
      <c r="AA204">
        <v>0</v>
      </c>
      <c r="AB204">
        <v>871.31</v>
      </c>
      <c r="AC204">
        <v>387.32</v>
      </c>
      <c r="AD204">
        <v>0</v>
      </c>
      <c r="AE204">
        <v>0</v>
      </c>
      <c r="AF204">
        <v>65.709999999999994</v>
      </c>
      <c r="AG204">
        <v>11.6</v>
      </c>
      <c r="AH204">
        <v>0</v>
      </c>
      <c r="AI204">
        <v>1</v>
      </c>
      <c r="AJ204">
        <v>13.26</v>
      </c>
      <c r="AK204">
        <v>33.39</v>
      </c>
      <c r="AL204">
        <v>1</v>
      </c>
      <c r="AM204">
        <v>4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6</v>
      </c>
      <c r="AT204">
        <v>0.01</v>
      </c>
      <c r="AU204" t="s">
        <v>83</v>
      </c>
      <c r="AV204">
        <v>0</v>
      </c>
      <c r="AW204">
        <v>2</v>
      </c>
      <c r="AX204">
        <v>74735852</v>
      </c>
      <c r="AY204">
        <v>1</v>
      </c>
      <c r="AZ204">
        <v>0</v>
      </c>
      <c r="BA204">
        <v>216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f>ROUND(Y204*Source!I261*DO204,7)</f>
        <v>0</v>
      </c>
      <c r="CX204">
        <f>ROUND(Y204*Source!I261,7)</f>
        <v>0.252</v>
      </c>
      <c r="CY204">
        <f>AB204</f>
        <v>871.31</v>
      </c>
      <c r="CZ204">
        <f>AF204</f>
        <v>65.709999999999994</v>
      </c>
      <c r="DA204">
        <f>AJ204</f>
        <v>13.26</v>
      </c>
      <c r="DB204">
        <f>ROUND((ROUND(AT204*CZ204,2)*ROUND(1.05,7)),2)</f>
        <v>0.69</v>
      </c>
      <c r="DC204">
        <f>ROUND((ROUND(AT204*AG204,2)*ROUND(1.05,7)),2)</f>
        <v>0.13</v>
      </c>
      <c r="DD204" t="s">
        <v>6</v>
      </c>
      <c r="DE204" t="s">
        <v>6</v>
      </c>
      <c r="DF204">
        <f>ROUND(ROUND(AE204,2)*CX204,2)</f>
        <v>0</v>
      </c>
      <c r="DG204">
        <f>ROUND(ROUND(AF204*AJ204,2)*CX204,2)</f>
        <v>219.57</v>
      </c>
      <c r="DH204">
        <f>Source!I261*SmtRes!Y204</f>
        <v>0.252</v>
      </c>
      <c r="DI204">
        <f>AB204</f>
        <v>871.31</v>
      </c>
      <c r="DJ204">
        <f>EtalonRes!Z216</f>
        <v>65.709999999999994</v>
      </c>
      <c r="DK204">
        <f>Source!BB261</f>
        <v>13.26</v>
      </c>
      <c r="DL204" t="s">
        <v>6</v>
      </c>
      <c r="DM204">
        <v>0</v>
      </c>
      <c r="DN204" t="s">
        <v>6</v>
      </c>
      <c r="DO204">
        <v>0</v>
      </c>
      <c r="GQ204">
        <v>-1</v>
      </c>
      <c r="GR204">
        <v>-1</v>
      </c>
    </row>
    <row r="205" spans="1:200" x14ac:dyDescent="0.2">
      <c r="A205">
        <f>ROW(Source!A261)</f>
        <v>261</v>
      </c>
      <c r="B205">
        <v>74674256</v>
      </c>
      <c r="C205">
        <v>74735841</v>
      </c>
      <c r="D205">
        <v>49525488</v>
      </c>
      <c r="E205">
        <v>1</v>
      </c>
      <c r="F205">
        <v>1</v>
      </c>
      <c r="G205">
        <v>1</v>
      </c>
      <c r="H205">
        <v>3</v>
      </c>
      <c r="I205" t="s">
        <v>280</v>
      </c>
      <c r="J205" t="s">
        <v>281</v>
      </c>
      <c r="K205" t="s">
        <v>282</v>
      </c>
      <c r="L205">
        <v>1346</v>
      </c>
      <c r="N205">
        <v>1009</v>
      </c>
      <c r="O205" t="s">
        <v>283</v>
      </c>
      <c r="P205" t="s">
        <v>283</v>
      </c>
      <c r="Q205">
        <v>1</v>
      </c>
      <c r="W205">
        <v>0</v>
      </c>
      <c r="X205">
        <v>-1864341761</v>
      </c>
      <c r="Y205" s="174" t="e">
        <f>#REF!</f>
        <v>#REF!</v>
      </c>
      <c r="AA205">
        <v>82.35</v>
      </c>
      <c r="AB205">
        <v>0</v>
      </c>
      <c r="AC205">
        <v>0</v>
      </c>
      <c r="AD205">
        <v>0</v>
      </c>
      <c r="AE205">
        <v>9.0399999999999991</v>
      </c>
      <c r="AF205">
        <v>0</v>
      </c>
      <c r="AG205">
        <v>0</v>
      </c>
      <c r="AH205">
        <v>0</v>
      </c>
      <c r="AI205">
        <v>9.11</v>
      </c>
      <c r="AJ205">
        <v>1</v>
      </c>
      <c r="AK205">
        <v>1</v>
      </c>
      <c r="AL205">
        <v>1</v>
      </c>
      <c r="AM205">
        <v>4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6</v>
      </c>
      <c r="AT205">
        <v>0.2</v>
      </c>
      <c r="AU205" t="s">
        <v>6</v>
      </c>
      <c r="AV205">
        <v>0</v>
      </c>
      <c r="AW205">
        <v>2</v>
      </c>
      <c r="AX205">
        <v>74735853</v>
      </c>
      <c r="AY205">
        <v>1</v>
      </c>
      <c r="AZ205">
        <v>0</v>
      </c>
      <c r="BA205">
        <v>217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 t="e">
        <f>ROUND(Y205*Source!I261,7)</f>
        <v>#REF!</v>
      </c>
      <c r="CY205">
        <f>AA205</f>
        <v>82.35</v>
      </c>
      <c r="CZ205">
        <f>AE205</f>
        <v>9.0399999999999991</v>
      </c>
      <c r="DA205">
        <f>AI205</f>
        <v>9.11</v>
      </c>
      <c r="DB205">
        <f>ROUND(ROUND(AT205*CZ205,2),2)</f>
        <v>1.81</v>
      </c>
      <c r="DC205">
        <f>ROUND(ROUND(AT205*AG205,2),2)</f>
        <v>0</v>
      </c>
      <c r="DD205" t="s">
        <v>6</v>
      </c>
      <c r="DE205" t="s">
        <v>6</v>
      </c>
      <c r="DF205" t="e">
        <f>ROUND(ROUND(AE205*AI205,2)*CX205,2)</f>
        <v>#REF!</v>
      </c>
      <c r="DG205" t="e">
        <f>ROUND(ROUND(AF205,2)*CX205,2)</f>
        <v>#REF!</v>
      </c>
      <c r="DH205" t="e">
        <f>Source!I261*SmtRes!Y205</f>
        <v>#REF!</v>
      </c>
      <c r="DI205">
        <f>AA205</f>
        <v>82.35</v>
      </c>
      <c r="DJ205">
        <f>EtalonRes!Y217</f>
        <v>9.0399999999999991</v>
      </c>
      <c r="DK205">
        <f>Source!BC261</f>
        <v>9.11</v>
      </c>
      <c r="DL205" t="s">
        <v>6</v>
      </c>
      <c r="DM205">
        <v>0</v>
      </c>
      <c r="DN205" t="s">
        <v>6</v>
      </c>
      <c r="DO205">
        <v>0</v>
      </c>
      <c r="GQ205">
        <v>-1</v>
      </c>
      <c r="GR205">
        <v>-1</v>
      </c>
    </row>
    <row r="206" spans="1:200" x14ac:dyDescent="0.2">
      <c r="A206">
        <f>ROW(Source!A261)</f>
        <v>261</v>
      </c>
      <c r="B206">
        <v>74674256</v>
      </c>
      <c r="C206">
        <v>74735841</v>
      </c>
      <c r="D206">
        <v>49526492</v>
      </c>
      <c r="E206">
        <v>1</v>
      </c>
      <c r="F206">
        <v>1</v>
      </c>
      <c r="G206">
        <v>1</v>
      </c>
      <c r="H206">
        <v>3</v>
      </c>
      <c r="I206" t="s">
        <v>284</v>
      </c>
      <c r="J206" t="s">
        <v>285</v>
      </c>
      <c r="K206" t="s">
        <v>286</v>
      </c>
      <c r="L206">
        <v>1346</v>
      </c>
      <c r="N206">
        <v>1009</v>
      </c>
      <c r="O206" t="s">
        <v>283</v>
      </c>
      <c r="P206" t="s">
        <v>283</v>
      </c>
      <c r="Q206">
        <v>1</v>
      </c>
      <c r="W206">
        <v>0</v>
      </c>
      <c r="X206">
        <v>497341279</v>
      </c>
      <c r="Y206" s="174" t="e">
        <f>#REF!</f>
        <v>#REF!</v>
      </c>
      <c r="AA206">
        <v>210.35</v>
      </c>
      <c r="AB206">
        <v>0</v>
      </c>
      <c r="AC206">
        <v>0</v>
      </c>
      <c r="AD206">
        <v>0</v>
      </c>
      <c r="AE206">
        <v>23.09</v>
      </c>
      <c r="AF206">
        <v>0</v>
      </c>
      <c r="AG206">
        <v>0</v>
      </c>
      <c r="AH206">
        <v>0</v>
      </c>
      <c r="AI206">
        <v>9.11</v>
      </c>
      <c r="AJ206">
        <v>1</v>
      </c>
      <c r="AK206">
        <v>1</v>
      </c>
      <c r="AL206">
        <v>1</v>
      </c>
      <c r="AM206">
        <v>4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6</v>
      </c>
      <c r="AT206">
        <v>0.56000000000000005</v>
      </c>
      <c r="AU206" t="s">
        <v>6</v>
      </c>
      <c r="AV206">
        <v>0</v>
      </c>
      <c r="AW206">
        <v>2</v>
      </c>
      <c r="AX206">
        <v>74735854</v>
      </c>
      <c r="AY206">
        <v>1</v>
      </c>
      <c r="AZ206">
        <v>0</v>
      </c>
      <c r="BA206">
        <v>218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 t="e">
        <f>ROUND(Y206*Source!I261,7)</f>
        <v>#REF!</v>
      </c>
      <c r="CY206">
        <f>AA206</f>
        <v>210.35</v>
      </c>
      <c r="CZ206">
        <f>AE206</f>
        <v>23.09</v>
      </c>
      <c r="DA206">
        <f>AI206</f>
        <v>9.11</v>
      </c>
      <c r="DB206">
        <f>ROUND(ROUND(AT206*CZ206,2),2)</f>
        <v>12.93</v>
      </c>
      <c r="DC206">
        <f>ROUND(ROUND(AT206*AG206,2),2)</f>
        <v>0</v>
      </c>
      <c r="DD206" t="s">
        <v>6</v>
      </c>
      <c r="DE206" t="s">
        <v>6</v>
      </c>
      <c r="DF206" t="e">
        <f>ROUND(ROUND(AE206*AI206,2)*CX206,2)</f>
        <v>#REF!</v>
      </c>
      <c r="DG206" t="e">
        <f>ROUND(ROUND(AF206,2)*CX206,2)</f>
        <v>#REF!</v>
      </c>
      <c r="DH206" t="e">
        <f>Source!I261*SmtRes!Y206</f>
        <v>#REF!</v>
      </c>
      <c r="DI206">
        <f>AA206</f>
        <v>210.35</v>
      </c>
      <c r="DJ206">
        <f>EtalonRes!Y218</f>
        <v>23.09</v>
      </c>
      <c r="DK206">
        <f>Source!BC261</f>
        <v>9.11</v>
      </c>
      <c r="DL206" t="s">
        <v>6</v>
      </c>
      <c r="DM206">
        <v>0</v>
      </c>
      <c r="DN206" t="s">
        <v>6</v>
      </c>
      <c r="DO206">
        <v>0</v>
      </c>
      <c r="GQ206">
        <v>-1</v>
      </c>
      <c r="GR206">
        <v>-1</v>
      </c>
    </row>
    <row r="207" spans="1:200" x14ac:dyDescent="0.2">
      <c r="A207">
        <f>ROW(Source!A261)</f>
        <v>261</v>
      </c>
      <c r="B207">
        <v>74674256</v>
      </c>
      <c r="C207">
        <v>74735841</v>
      </c>
      <c r="D207">
        <v>0</v>
      </c>
      <c r="E207">
        <v>0</v>
      </c>
      <c r="F207">
        <v>1</v>
      </c>
      <c r="G207">
        <v>1</v>
      </c>
      <c r="H207">
        <v>3</v>
      </c>
      <c r="I207" t="s">
        <v>35</v>
      </c>
      <c r="J207" t="s">
        <v>158</v>
      </c>
      <c r="K207" t="s">
        <v>157</v>
      </c>
      <c r="L207">
        <v>1371</v>
      </c>
      <c r="N207">
        <v>1013</v>
      </c>
      <c r="O207" t="s">
        <v>23</v>
      </c>
      <c r="P207" t="s">
        <v>23</v>
      </c>
      <c r="Q207">
        <v>1</v>
      </c>
      <c r="W207">
        <v>0</v>
      </c>
      <c r="X207">
        <v>1700231692</v>
      </c>
      <c r="Y207">
        <f>AT207</f>
        <v>1</v>
      </c>
      <c r="AA207">
        <v>6534</v>
      </c>
      <c r="AB207">
        <v>0</v>
      </c>
      <c r="AC207">
        <v>0</v>
      </c>
      <c r="AD207">
        <v>0</v>
      </c>
      <c r="AE207">
        <v>6817.39</v>
      </c>
      <c r="AF207">
        <v>0</v>
      </c>
      <c r="AG207">
        <v>0</v>
      </c>
      <c r="AH207">
        <v>0</v>
      </c>
      <c r="AI207">
        <v>6.13</v>
      </c>
      <c r="AJ207">
        <v>1</v>
      </c>
      <c r="AK207">
        <v>1</v>
      </c>
      <c r="AL207">
        <v>1</v>
      </c>
      <c r="AM207">
        <v>0</v>
      </c>
      <c r="AN207">
        <v>0</v>
      </c>
      <c r="AO207">
        <v>0</v>
      </c>
      <c r="AP207">
        <v>1</v>
      </c>
      <c r="AQ207">
        <v>0</v>
      </c>
      <c r="AR207">
        <v>0</v>
      </c>
      <c r="AS207" t="s">
        <v>6</v>
      </c>
      <c r="AT207">
        <v>1</v>
      </c>
      <c r="AU207" t="s">
        <v>6</v>
      </c>
      <c r="AV207">
        <v>0</v>
      </c>
      <c r="AW207">
        <v>1</v>
      </c>
      <c r="AX207">
        <v>-1</v>
      </c>
      <c r="AY207">
        <v>0</v>
      </c>
      <c r="AZ207">
        <v>0</v>
      </c>
      <c r="BA207" t="s">
        <v>6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ROUND(Y207*Source!I261,7)</f>
        <v>24</v>
      </c>
      <c r="CY207">
        <f>AA207</f>
        <v>6534</v>
      </c>
      <c r="CZ207">
        <f>AE207</f>
        <v>6817.39</v>
      </c>
      <c r="DA207">
        <f>AI207</f>
        <v>6.13</v>
      </c>
      <c r="DB207">
        <f>ROUND(ROUND(AT207*CZ207,2),2)</f>
        <v>6817.39</v>
      </c>
      <c r="DC207">
        <f>ROUND(ROUND(AT207*AG207,2),2)</f>
        <v>0</v>
      </c>
      <c r="DD207" t="s">
        <v>6</v>
      </c>
      <c r="DE207" t="s">
        <v>6</v>
      </c>
      <c r="DF207">
        <f>ROUND(ROUND(AE207*AI207,2)*CX207,2)</f>
        <v>1002974.4</v>
      </c>
      <c r="DG207">
        <f>ROUND(ROUND(AF207,2)*CX207,2)</f>
        <v>0</v>
      </c>
      <c r="DH207">
        <f>Source!I261*SmtRes!Y207</f>
        <v>24</v>
      </c>
      <c r="DI207">
        <f>AA207</f>
        <v>6534</v>
      </c>
      <c r="DJ207">
        <f>DF207</f>
        <v>1002974.4</v>
      </c>
      <c r="DK207">
        <f>Source!BC261</f>
        <v>9.11</v>
      </c>
      <c r="DL207" t="s">
        <v>6</v>
      </c>
      <c r="DM207">
        <v>0</v>
      </c>
      <c r="DN207" t="s">
        <v>6</v>
      </c>
      <c r="DO207">
        <v>0</v>
      </c>
      <c r="GP207">
        <v>1</v>
      </c>
      <c r="GQ207">
        <v>-1</v>
      </c>
      <c r="GR207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74712416</v>
      </c>
      <c r="C1">
        <v>74712415</v>
      </c>
      <c r="D1">
        <v>49510757</v>
      </c>
      <c r="E1">
        <v>70</v>
      </c>
      <c r="F1">
        <v>1</v>
      </c>
      <c r="G1">
        <v>1</v>
      </c>
      <c r="H1">
        <v>1</v>
      </c>
      <c r="I1" t="s">
        <v>265</v>
      </c>
      <c r="J1" t="s">
        <v>6</v>
      </c>
      <c r="K1" t="s">
        <v>266</v>
      </c>
      <c r="L1">
        <v>1191</v>
      </c>
      <c r="N1">
        <v>1013</v>
      </c>
      <c r="O1" t="s">
        <v>267</v>
      </c>
      <c r="P1" t="s">
        <v>267</v>
      </c>
      <c r="Q1">
        <v>1</v>
      </c>
      <c r="X1">
        <v>3.65</v>
      </c>
      <c r="Y1">
        <v>0</v>
      </c>
      <c r="Z1">
        <v>0</v>
      </c>
      <c r="AA1">
        <v>0</v>
      </c>
      <c r="AB1">
        <v>9.6199999999999992</v>
      </c>
      <c r="AC1">
        <v>0</v>
      </c>
      <c r="AD1">
        <v>1</v>
      </c>
      <c r="AE1">
        <v>1</v>
      </c>
      <c r="AF1" t="s">
        <v>26</v>
      </c>
      <c r="AG1">
        <v>3.8325</v>
      </c>
      <c r="AH1">
        <v>2</v>
      </c>
      <c r="AI1">
        <v>74712416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74712417</v>
      </c>
      <c r="C2">
        <v>74712415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268</v>
      </c>
      <c r="J2" t="s">
        <v>6</v>
      </c>
      <c r="K2" t="s">
        <v>269</v>
      </c>
      <c r="L2">
        <v>1191</v>
      </c>
      <c r="N2">
        <v>1013</v>
      </c>
      <c r="O2" t="s">
        <v>267</v>
      </c>
      <c r="P2" t="s">
        <v>267</v>
      </c>
      <c r="Q2">
        <v>1</v>
      </c>
      <c r="X2">
        <v>0.05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26</v>
      </c>
      <c r="AG2">
        <v>5.2500000000000005E-2</v>
      </c>
      <c r="AH2">
        <v>2</v>
      </c>
      <c r="AI2">
        <v>74712417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74712418</v>
      </c>
      <c r="C3">
        <v>74712415</v>
      </c>
      <c r="D3">
        <v>49672573</v>
      </c>
      <c r="E3">
        <v>1</v>
      </c>
      <c r="F3">
        <v>1</v>
      </c>
      <c r="G3">
        <v>1</v>
      </c>
      <c r="H3">
        <v>2</v>
      </c>
      <c r="I3" t="s">
        <v>270</v>
      </c>
      <c r="J3" t="s">
        <v>271</v>
      </c>
      <c r="K3" t="s">
        <v>272</v>
      </c>
      <c r="L3">
        <v>1367</v>
      </c>
      <c r="N3">
        <v>1011</v>
      </c>
      <c r="O3" t="s">
        <v>273</v>
      </c>
      <c r="P3" t="s">
        <v>273</v>
      </c>
      <c r="Q3">
        <v>1</v>
      </c>
      <c r="X3">
        <v>0.01</v>
      </c>
      <c r="Y3">
        <v>0</v>
      </c>
      <c r="Z3">
        <v>115.4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26</v>
      </c>
      <c r="AG3">
        <v>1.0500000000000001E-2</v>
      </c>
      <c r="AH3">
        <v>2</v>
      </c>
      <c r="AI3">
        <v>74712418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74712419</v>
      </c>
      <c r="C4">
        <v>74712415</v>
      </c>
      <c r="D4">
        <v>49672695</v>
      </c>
      <c r="E4">
        <v>1</v>
      </c>
      <c r="F4">
        <v>1</v>
      </c>
      <c r="G4">
        <v>1</v>
      </c>
      <c r="H4">
        <v>2</v>
      </c>
      <c r="I4" t="s">
        <v>274</v>
      </c>
      <c r="J4" t="s">
        <v>275</v>
      </c>
      <c r="K4" t="s">
        <v>276</v>
      </c>
      <c r="L4">
        <v>1367</v>
      </c>
      <c r="N4">
        <v>1011</v>
      </c>
      <c r="O4" t="s">
        <v>273</v>
      </c>
      <c r="P4" t="s">
        <v>273</v>
      </c>
      <c r="Q4">
        <v>1</v>
      </c>
      <c r="X4">
        <v>0.91</v>
      </c>
      <c r="Y4">
        <v>0</v>
      </c>
      <c r="Z4">
        <v>3.12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26</v>
      </c>
      <c r="AG4">
        <v>0.95550000000000013</v>
      </c>
      <c r="AH4">
        <v>2</v>
      </c>
      <c r="AI4">
        <v>74712419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74712420</v>
      </c>
      <c r="C5">
        <v>74712415</v>
      </c>
      <c r="D5">
        <v>49673503</v>
      </c>
      <c r="E5">
        <v>1</v>
      </c>
      <c r="F5">
        <v>1</v>
      </c>
      <c r="G5">
        <v>1</v>
      </c>
      <c r="H5">
        <v>2</v>
      </c>
      <c r="I5" t="s">
        <v>277</v>
      </c>
      <c r="J5" t="s">
        <v>278</v>
      </c>
      <c r="K5" t="s">
        <v>279</v>
      </c>
      <c r="L5">
        <v>1367</v>
      </c>
      <c r="N5">
        <v>1011</v>
      </c>
      <c r="O5" t="s">
        <v>273</v>
      </c>
      <c r="P5" t="s">
        <v>273</v>
      </c>
      <c r="Q5">
        <v>1</v>
      </c>
      <c r="X5">
        <v>0.04</v>
      </c>
      <c r="Y5">
        <v>0</v>
      </c>
      <c r="Z5">
        <v>65.709999999999994</v>
      </c>
      <c r="AA5">
        <v>11.6</v>
      </c>
      <c r="AB5">
        <v>0</v>
      </c>
      <c r="AC5">
        <v>0</v>
      </c>
      <c r="AD5">
        <v>1</v>
      </c>
      <c r="AE5">
        <v>0</v>
      </c>
      <c r="AF5" t="s">
        <v>26</v>
      </c>
      <c r="AG5">
        <v>4.2000000000000003E-2</v>
      </c>
      <c r="AH5">
        <v>2</v>
      </c>
      <c r="AI5">
        <v>74712420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74712421</v>
      </c>
      <c r="C6">
        <v>74712415</v>
      </c>
      <c r="D6">
        <v>49525488</v>
      </c>
      <c r="E6">
        <v>1</v>
      </c>
      <c r="F6">
        <v>1</v>
      </c>
      <c r="G6">
        <v>1</v>
      </c>
      <c r="H6">
        <v>3</v>
      </c>
      <c r="I6" t="s">
        <v>280</v>
      </c>
      <c r="J6" t="s">
        <v>281</v>
      </c>
      <c r="K6" t="s">
        <v>282</v>
      </c>
      <c r="L6">
        <v>1346</v>
      </c>
      <c r="N6">
        <v>1009</v>
      </c>
      <c r="O6" t="s">
        <v>283</v>
      </c>
      <c r="P6" t="s">
        <v>283</v>
      </c>
      <c r="Q6">
        <v>1</v>
      </c>
      <c r="X6">
        <v>0.02</v>
      </c>
      <c r="Y6">
        <v>9.0399999999999991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0.02</v>
      </c>
      <c r="AH6">
        <v>2</v>
      </c>
      <c r="AI6">
        <v>74712421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ROW(Source!A28)</f>
        <v>28</v>
      </c>
      <c r="B7">
        <v>74712422</v>
      </c>
      <c r="C7">
        <v>74712415</v>
      </c>
      <c r="D7">
        <v>49526492</v>
      </c>
      <c r="E7">
        <v>1</v>
      </c>
      <c r="F7">
        <v>1</v>
      </c>
      <c r="G7">
        <v>1</v>
      </c>
      <c r="H7">
        <v>3</v>
      </c>
      <c r="I7" t="s">
        <v>284</v>
      </c>
      <c r="J7" t="s">
        <v>285</v>
      </c>
      <c r="K7" t="s">
        <v>286</v>
      </c>
      <c r="L7">
        <v>1346</v>
      </c>
      <c r="N7">
        <v>1009</v>
      </c>
      <c r="O7" t="s">
        <v>283</v>
      </c>
      <c r="P7" t="s">
        <v>283</v>
      </c>
      <c r="Q7">
        <v>1</v>
      </c>
      <c r="X7">
        <v>0.08</v>
      </c>
      <c r="Y7">
        <v>23.09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6</v>
      </c>
      <c r="AG7">
        <v>0.08</v>
      </c>
      <c r="AH7">
        <v>2</v>
      </c>
      <c r="AI7">
        <v>74712422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74712539</v>
      </c>
      <c r="C8">
        <v>74712530</v>
      </c>
      <c r="D8">
        <v>31715651</v>
      </c>
      <c r="E8">
        <v>70</v>
      </c>
      <c r="F8">
        <v>1</v>
      </c>
      <c r="G8">
        <v>1</v>
      </c>
      <c r="H8">
        <v>1</v>
      </c>
      <c r="I8" t="s">
        <v>265</v>
      </c>
      <c r="J8" t="s">
        <v>6</v>
      </c>
      <c r="K8" t="s">
        <v>266</v>
      </c>
      <c r="L8">
        <v>1191</v>
      </c>
      <c r="N8">
        <v>1013</v>
      </c>
      <c r="O8" t="s">
        <v>267</v>
      </c>
      <c r="P8" t="s">
        <v>267</v>
      </c>
      <c r="Q8">
        <v>1</v>
      </c>
      <c r="X8">
        <v>3.65</v>
      </c>
      <c r="Y8">
        <v>0</v>
      </c>
      <c r="Z8">
        <v>0</v>
      </c>
      <c r="AA8">
        <v>0</v>
      </c>
      <c r="AB8">
        <v>9.6199999999999992</v>
      </c>
      <c r="AC8">
        <v>0</v>
      </c>
      <c r="AD8">
        <v>1</v>
      </c>
      <c r="AE8">
        <v>1</v>
      </c>
      <c r="AF8" t="s">
        <v>26</v>
      </c>
      <c r="AG8">
        <v>3.8325</v>
      </c>
      <c r="AH8">
        <v>2</v>
      </c>
      <c r="AI8">
        <v>74712531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74712540</v>
      </c>
      <c r="C9">
        <v>74712530</v>
      </c>
      <c r="D9">
        <v>31709492</v>
      </c>
      <c r="E9">
        <v>70</v>
      </c>
      <c r="F9">
        <v>1</v>
      </c>
      <c r="G9">
        <v>1</v>
      </c>
      <c r="H9">
        <v>1</v>
      </c>
      <c r="I9" t="s">
        <v>268</v>
      </c>
      <c r="J9" t="s">
        <v>6</v>
      </c>
      <c r="K9" t="s">
        <v>269</v>
      </c>
      <c r="L9">
        <v>1191</v>
      </c>
      <c r="N9">
        <v>1013</v>
      </c>
      <c r="O9" t="s">
        <v>267</v>
      </c>
      <c r="P9" t="s">
        <v>267</v>
      </c>
      <c r="Q9">
        <v>1</v>
      </c>
      <c r="X9">
        <v>0.05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26</v>
      </c>
      <c r="AG9">
        <v>5.2500000000000005E-2</v>
      </c>
      <c r="AH9">
        <v>2</v>
      </c>
      <c r="AI9">
        <v>74712532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ROW(Source!A30)</f>
        <v>30</v>
      </c>
      <c r="B10">
        <v>74712541</v>
      </c>
      <c r="C10">
        <v>74712530</v>
      </c>
      <c r="D10">
        <v>49672573</v>
      </c>
      <c r="E10">
        <v>1</v>
      </c>
      <c r="F10">
        <v>1</v>
      </c>
      <c r="G10">
        <v>1</v>
      </c>
      <c r="H10">
        <v>2</v>
      </c>
      <c r="I10" t="s">
        <v>270</v>
      </c>
      <c r="J10" t="s">
        <v>271</v>
      </c>
      <c r="K10" t="s">
        <v>272</v>
      </c>
      <c r="L10">
        <v>1367</v>
      </c>
      <c r="N10">
        <v>1011</v>
      </c>
      <c r="O10" t="s">
        <v>273</v>
      </c>
      <c r="P10" t="s">
        <v>273</v>
      </c>
      <c r="Q10">
        <v>1</v>
      </c>
      <c r="X10">
        <v>0.01</v>
      </c>
      <c r="Y10">
        <v>0</v>
      </c>
      <c r="Z10">
        <v>115.4</v>
      </c>
      <c r="AA10">
        <v>13.5</v>
      </c>
      <c r="AB10">
        <v>0</v>
      </c>
      <c r="AC10">
        <v>0</v>
      </c>
      <c r="AD10">
        <v>1</v>
      </c>
      <c r="AE10">
        <v>0</v>
      </c>
      <c r="AF10" t="s">
        <v>26</v>
      </c>
      <c r="AG10">
        <v>1.0500000000000001E-2</v>
      </c>
      <c r="AH10">
        <v>2</v>
      </c>
      <c r="AI10">
        <v>74712533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74712542</v>
      </c>
      <c r="C11">
        <v>74712530</v>
      </c>
      <c r="D11">
        <v>49672695</v>
      </c>
      <c r="E11">
        <v>1</v>
      </c>
      <c r="F11">
        <v>1</v>
      </c>
      <c r="G11">
        <v>1</v>
      </c>
      <c r="H11">
        <v>2</v>
      </c>
      <c r="I11" t="s">
        <v>274</v>
      </c>
      <c r="J11" t="s">
        <v>275</v>
      </c>
      <c r="K11" t="s">
        <v>276</v>
      </c>
      <c r="L11">
        <v>1367</v>
      </c>
      <c r="N11">
        <v>1011</v>
      </c>
      <c r="O11" t="s">
        <v>273</v>
      </c>
      <c r="P11" t="s">
        <v>273</v>
      </c>
      <c r="Q11">
        <v>1</v>
      </c>
      <c r="X11">
        <v>0.91</v>
      </c>
      <c r="Y11">
        <v>0</v>
      </c>
      <c r="Z11">
        <v>3.12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26</v>
      </c>
      <c r="AG11">
        <v>0.95550000000000013</v>
      </c>
      <c r="AH11">
        <v>2</v>
      </c>
      <c r="AI11">
        <v>74712534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ROW(Source!A30)</f>
        <v>30</v>
      </c>
      <c r="B12">
        <v>74712543</v>
      </c>
      <c r="C12">
        <v>74712530</v>
      </c>
      <c r="D12">
        <v>49673503</v>
      </c>
      <c r="E12">
        <v>1</v>
      </c>
      <c r="F12">
        <v>1</v>
      </c>
      <c r="G12">
        <v>1</v>
      </c>
      <c r="H12">
        <v>2</v>
      </c>
      <c r="I12" t="s">
        <v>277</v>
      </c>
      <c r="J12" t="s">
        <v>278</v>
      </c>
      <c r="K12" t="s">
        <v>279</v>
      </c>
      <c r="L12">
        <v>1367</v>
      </c>
      <c r="N12">
        <v>1011</v>
      </c>
      <c r="O12" t="s">
        <v>273</v>
      </c>
      <c r="P12" t="s">
        <v>273</v>
      </c>
      <c r="Q12">
        <v>1</v>
      </c>
      <c r="X12">
        <v>0.04</v>
      </c>
      <c r="Y12">
        <v>0</v>
      </c>
      <c r="Z12">
        <v>65.709999999999994</v>
      </c>
      <c r="AA12">
        <v>11.6</v>
      </c>
      <c r="AB12">
        <v>0</v>
      </c>
      <c r="AC12">
        <v>0</v>
      </c>
      <c r="AD12">
        <v>1</v>
      </c>
      <c r="AE12">
        <v>0</v>
      </c>
      <c r="AF12" t="s">
        <v>26</v>
      </c>
      <c r="AG12">
        <v>4.2000000000000003E-2</v>
      </c>
      <c r="AH12">
        <v>2</v>
      </c>
      <c r="AI12">
        <v>74712535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74712544</v>
      </c>
      <c r="C13">
        <v>74712530</v>
      </c>
      <c r="D13">
        <v>49525488</v>
      </c>
      <c r="E13">
        <v>1</v>
      </c>
      <c r="F13">
        <v>1</v>
      </c>
      <c r="G13">
        <v>1</v>
      </c>
      <c r="H13">
        <v>3</v>
      </c>
      <c r="I13" t="s">
        <v>280</v>
      </c>
      <c r="J13" t="s">
        <v>281</v>
      </c>
      <c r="K13" t="s">
        <v>282</v>
      </c>
      <c r="L13">
        <v>1346</v>
      </c>
      <c r="N13">
        <v>1009</v>
      </c>
      <c r="O13" t="s">
        <v>283</v>
      </c>
      <c r="P13" t="s">
        <v>283</v>
      </c>
      <c r="Q13">
        <v>1</v>
      </c>
      <c r="X13">
        <v>0.02</v>
      </c>
      <c r="Y13">
        <v>9.0399999999999991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6</v>
      </c>
      <c r="AG13">
        <v>0.02</v>
      </c>
      <c r="AH13">
        <v>2</v>
      </c>
      <c r="AI13">
        <v>74712536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74712545</v>
      </c>
      <c r="C14">
        <v>74712530</v>
      </c>
      <c r="D14">
        <v>49526492</v>
      </c>
      <c r="E14">
        <v>1</v>
      </c>
      <c r="F14">
        <v>1</v>
      </c>
      <c r="G14">
        <v>1</v>
      </c>
      <c r="H14">
        <v>3</v>
      </c>
      <c r="I14" t="s">
        <v>284</v>
      </c>
      <c r="J14" t="s">
        <v>285</v>
      </c>
      <c r="K14" t="s">
        <v>286</v>
      </c>
      <c r="L14">
        <v>1346</v>
      </c>
      <c r="N14">
        <v>1009</v>
      </c>
      <c r="O14" t="s">
        <v>283</v>
      </c>
      <c r="P14" t="s">
        <v>283</v>
      </c>
      <c r="Q14">
        <v>1</v>
      </c>
      <c r="X14">
        <v>0.08</v>
      </c>
      <c r="Y14">
        <v>23.09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0.08</v>
      </c>
      <c r="AH14">
        <v>2</v>
      </c>
      <c r="AI14">
        <v>74712537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ROW(Source!A32)</f>
        <v>32</v>
      </c>
      <c r="B15">
        <v>74712567</v>
      </c>
      <c r="C15">
        <v>74712566</v>
      </c>
      <c r="D15">
        <v>49510723</v>
      </c>
      <c r="E15">
        <v>70</v>
      </c>
      <c r="F15">
        <v>1</v>
      </c>
      <c r="G15">
        <v>1</v>
      </c>
      <c r="H15">
        <v>1</v>
      </c>
      <c r="I15" t="s">
        <v>287</v>
      </c>
      <c r="J15" t="s">
        <v>6</v>
      </c>
      <c r="K15" t="s">
        <v>288</v>
      </c>
      <c r="L15">
        <v>1191</v>
      </c>
      <c r="N15">
        <v>1013</v>
      </c>
      <c r="O15" t="s">
        <v>267</v>
      </c>
      <c r="P15" t="s">
        <v>267</v>
      </c>
      <c r="Q15">
        <v>1</v>
      </c>
      <c r="X15">
        <v>1.07</v>
      </c>
      <c r="Y15">
        <v>0</v>
      </c>
      <c r="Z15">
        <v>0</v>
      </c>
      <c r="AA15">
        <v>0</v>
      </c>
      <c r="AB15">
        <v>8.9700000000000006</v>
      </c>
      <c r="AC15">
        <v>0</v>
      </c>
      <c r="AD15">
        <v>1</v>
      </c>
      <c r="AE15">
        <v>1</v>
      </c>
      <c r="AF15" t="s">
        <v>26</v>
      </c>
      <c r="AG15">
        <v>1.1235000000000002</v>
      </c>
      <c r="AH15">
        <v>2</v>
      </c>
      <c r="AI15">
        <v>74712567</v>
      </c>
      <c r="AJ15">
        <v>17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ROW(Source!A32)</f>
        <v>32</v>
      </c>
      <c r="B16">
        <v>74712568</v>
      </c>
      <c r="C16">
        <v>74712566</v>
      </c>
      <c r="D16">
        <v>49510905</v>
      </c>
      <c r="E16">
        <v>70</v>
      </c>
      <c r="F16">
        <v>1</v>
      </c>
      <c r="G16">
        <v>1</v>
      </c>
      <c r="H16">
        <v>1</v>
      </c>
      <c r="I16" t="s">
        <v>268</v>
      </c>
      <c r="J16" t="s">
        <v>6</v>
      </c>
      <c r="K16" t="s">
        <v>269</v>
      </c>
      <c r="L16">
        <v>1191</v>
      </c>
      <c r="N16">
        <v>1013</v>
      </c>
      <c r="O16" t="s">
        <v>267</v>
      </c>
      <c r="P16" t="s">
        <v>267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26</v>
      </c>
      <c r="AG16">
        <v>1.0500000000000001E-2</v>
      </c>
      <c r="AH16">
        <v>2</v>
      </c>
      <c r="AI16">
        <v>74712568</v>
      </c>
      <c r="AJ16">
        <v>18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ROW(Source!A32)</f>
        <v>32</v>
      </c>
      <c r="B17">
        <v>74712569</v>
      </c>
      <c r="C17">
        <v>74712566</v>
      </c>
      <c r="D17">
        <v>49673503</v>
      </c>
      <c r="E17">
        <v>1</v>
      </c>
      <c r="F17">
        <v>1</v>
      </c>
      <c r="G17">
        <v>1</v>
      </c>
      <c r="H17">
        <v>2</v>
      </c>
      <c r="I17" t="s">
        <v>277</v>
      </c>
      <c r="J17" t="s">
        <v>278</v>
      </c>
      <c r="K17" t="s">
        <v>279</v>
      </c>
      <c r="L17">
        <v>1367</v>
      </c>
      <c r="N17">
        <v>1011</v>
      </c>
      <c r="O17" t="s">
        <v>273</v>
      </c>
      <c r="P17" t="s">
        <v>273</v>
      </c>
      <c r="Q17">
        <v>1</v>
      </c>
      <c r="X17">
        <v>0.01</v>
      </c>
      <c r="Y17">
        <v>0</v>
      </c>
      <c r="Z17">
        <v>65.709999999999994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26</v>
      </c>
      <c r="AG17">
        <v>1.0500000000000001E-2</v>
      </c>
      <c r="AH17">
        <v>2</v>
      </c>
      <c r="AI17">
        <v>74712569</v>
      </c>
      <c r="AJ17">
        <v>19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74712570</v>
      </c>
      <c r="C18">
        <v>74712566</v>
      </c>
      <c r="D18">
        <v>49673715</v>
      </c>
      <c r="E18">
        <v>1</v>
      </c>
      <c r="F18">
        <v>1</v>
      </c>
      <c r="G18">
        <v>1</v>
      </c>
      <c r="H18">
        <v>2</v>
      </c>
      <c r="I18" t="s">
        <v>289</v>
      </c>
      <c r="J18" t="s">
        <v>290</v>
      </c>
      <c r="K18" t="s">
        <v>291</v>
      </c>
      <c r="L18">
        <v>1367</v>
      </c>
      <c r="N18">
        <v>1011</v>
      </c>
      <c r="O18" t="s">
        <v>273</v>
      </c>
      <c r="P18" t="s">
        <v>273</v>
      </c>
      <c r="Q18">
        <v>1</v>
      </c>
      <c r="X18">
        <v>0.1</v>
      </c>
      <c r="Y18">
        <v>0</v>
      </c>
      <c r="Z18">
        <v>8.1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26</v>
      </c>
      <c r="AG18">
        <v>0.10500000000000001</v>
      </c>
      <c r="AH18">
        <v>2</v>
      </c>
      <c r="AI18">
        <v>74712570</v>
      </c>
      <c r="AJ18">
        <v>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74712571</v>
      </c>
      <c r="C19">
        <v>74712566</v>
      </c>
      <c r="D19">
        <v>49523218</v>
      </c>
      <c r="E19">
        <v>1</v>
      </c>
      <c r="F19">
        <v>1</v>
      </c>
      <c r="G19">
        <v>1</v>
      </c>
      <c r="H19">
        <v>3</v>
      </c>
      <c r="I19" t="s">
        <v>54</v>
      </c>
      <c r="J19" t="s">
        <v>57</v>
      </c>
      <c r="K19" t="s">
        <v>55</v>
      </c>
      <c r="L19">
        <v>1374</v>
      </c>
      <c r="N19">
        <v>1013</v>
      </c>
      <c r="O19" t="s">
        <v>56</v>
      </c>
      <c r="P19" t="s">
        <v>56</v>
      </c>
      <c r="Q19">
        <v>1</v>
      </c>
      <c r="X19">
        <v>0.1</v>
      </c>
      <c r="Y19">
        <v>1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6</v>
      </c>
      <c r="AG19">
        <v>0.1</v>
      </c>
      <c r="AH19">
        <v>2</v>
      </c>
      <c r="AI19">
        <v>74712571</v>
      </c>
      <c r="AJ19">
        <v>21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74712572</v>
      </c>
      <c r="C20">
        <v>74712566</v>
      </c>
      <c r="D20">
        <v>49524301</v>
      </c>
      <c r="E20">
        <v>1</v>
      </c>
      <c r="F20">
        <v>1</v>
      </c>
      <c r="G20">
        <v>1</v>
      </c>
      <c r="H20">
        <v>3</v>
      </c>
      <c r="I20" t="s">
        <v>292</v>
      </c>
      <c r="J20" t="s">
        <v>293</v>
      </c>
      <c r="K20" t="s">
        <v>294</v>
      </c>
      <c r="L20">
        <v>1348</v>
      </c>
      <c r="N20">
        <v>1009</v>
      </c>
      <c r="O20" t="s">
        <v>295</v>
      </c>
      <c r="P20" t="s">
        <v>295</v>
      </c>
      <c r="Q20">
        <v>1000</v>
      </c>
      <c r="X20">
        <v>1.0000000000000001E-5</v>
      </c>
      <c r="Y20">
        <v>10362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6</v>
      </c>
      <c r="AG20">
        <v>1.0000000000000001E-5</v>
      </c>
      <c r="AH20">
        <v>2</v>
      </c>
      <c r="AI20">
        <v>74712572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74712573</v>
      </c>
      <c r="C21">
        <v>74712566</v>
      </c>
      <c r="D21">
        <v>49525498</v>
      </c>
      <c r="E21">
        <v>1</v>
      </c>
      <c r="F21">
        <v>1</v>
      </c>
      <c r="G21">
        <v>1</v>
      </c>
      <c r="H21">
        <v>3</v>
      </c>
      <c r="I21" t="s">
        <v>296</v>
      </c>
      <c r="J21" t="s">
        <v>297</v>
      </c>
      <c r="K21" t="s">
        <v>298</v>
      </c>
      <c r="L21">
        <v>1348</v>
      </c>
      <c r="N21">
        <v>1009</v>
      </c>
      <c r="O21" t="s">
        <v>295</v>
      </c>
      <c r="P21" t="s">
        <v>295</v>
      </c>
      <c r="Q21">
        <v>1000</v>
      </c>
      <c r="X21">
        <v>8.0000000000000007E-5</v>
      </c>
      <c r="Y21">
        <v>12430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6</v>
      </c>
      <c r="AG21">
        <v>8.0000000000000007E-5</v>
      </c>
      <c r="AH21">
        <v>2</v>
      </c>
      <c r="AI21">
        <v>74712573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74712574</v>
      </c>
      <c r="C22">
        <v>74712566</v>
      </c>
      <c r="D22">
        <v>49543539</v>
      </c>
      <c r="E22">
        <v>1</v>
      </c>
      <c r="F22">
        <v>1</v>
      </c>
      <c r="G22">
        <v>1</v>
      </c>
      <c r="H22">
        <v>3</v>
      </c>
      <c r="I22" t="s">
        <v>299</v>
      </c>
      <c r="J22" t="s">
        <v>300</v>
      </c>
      <c r="K22" t="s">
        <v>301</v>
      </c>
      <c r="L22">
        <v>1348</v>
      </c>
      <c r="N22">
        <v>1009</v>
      </c>
      <c r="O22" t="s">
        <v>295</v>
      </c>
      <c r="P22" t="s">
        <v>295</v>
      </c>
      <c r="Q22">
        <v>1000</v>
      </c>
      <c r="X22">
        <v>4.2999999999999999E-4</v>
      </c>
      <c r="Y22">
        <v>6508.75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6</v>
      </c>
      <c r="AG22">
        <v>4.2999999999999999E-4</v>
      </c>
      <c r="AH22">
        <v>2</v>
      </c>
      <c r="AI22">
        <v>74712574</v>
      </c>
      <c r="AJ22">
        <v>24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ROW(Source!A32)</f>
        <v>32</v>
      </c>
      <c r="B23">
        <v>74712575</v>
      </c>
      <c r="C23">
        <v>74712566</v>
      </c>
      <c r="D23">
        <v>49565709</v>
      </c>
      <c r="E23">
        <v>1</v>
      </c>
      <c r="F23">
        <v>1</v>
      </c>
      <c r="G23">
        <v>1</v>
      </c>
      <c r="H23">
        <v>3</v>
      </c>
      <c r="I23" t="s">
        <v>62</v>
      </c>
      <c r="J23" t="s">
        <v>65</v>
      </c>
      <c r="K23" t="s">
        <v>63</v>
      </c>
      <c r="L23">
        <v>1327</v>
      </c>
      <c r="N23">
        <v>1005</v>
      </c>
      <c r="O23" t="s">
        <v>64</v>
      </c>
      <c r="P23" t="s">
        <v>64</v>
      </c>
      <c r="Q23">
        <v>1</v>
      </c>
      <c r="X23">
        <v>0.02</v>
      </c>
      <c r="Y23">
        <v>1539.5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6</v>
      </c>
      <c r="AG23">
        <v>0.02</v>
      </c>
      <c r="AH23">
        <v>2</v>
      </c>
      <c r="AI23">
        <v>74712575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ROW(Source!A36)</f>
        <v>36</v>
      </c>
      <c r="B24">
        <v>74713297</v>
      </c>
      <c r="C24">
        <v>74713286</v>
      </c>
      <c r="D24">
        <v>31714704</v>
      </c>
      <c r="E24">
        <v>70</v>
      </c>
      <c r="F24">
        <v>1</v>
      </c>
      <c r="G24">
        <v>1</v>
      </c>
      <c r="H24">
        <v>1</v>
      </c>
      <c r="I24" t="s">
        <v>287</v>
      </c>
      <c r="J24" t="s">
        <v>6</v>
      </c>
      <c r="K24" t="s">
        <v>288</v>
      </c>
      <c r="L24">
        <v>1191</v>
      </c>
      <c r="N24">
        <v>1013</v>
      </c>
      <c r="O24" t="s">
        <v>267</v>
      </c>
      <c r="P24" t="s">
        <v>267</v>
      </c>
      <c r="Q24">
        <v>1</v>
      </c>
      <c r="X24">
        <v>1.07</v>
      </c>
      <c r="Y24">
        <v>0</v>
      </c>
      <c r="Z24">
        <v>0</v>
      </c>
      <c r="AA24">
        <v>0</v>
      </c>
      <c r="AB24">
        <v>8.9700000000000006</v>
      </c>
      <c r="AC24">
        <v>0</v>
      </c>
      <c r="AD24">
        <v>1</v>
      </c>
      <c r="AE24">
        <v>1</v>
      </c>
      <c r="AF24" t="s">
        <v>26</v>
      </c>
      <c r="AG24">
        <v>1.1235000000000002</v>
      </c>
      <c r="AH24">
        <v>2</v>
      </c>
      <c r="AI24">
        <v>74713287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ROW(Source!A36)</f>
        <v>36</v>
      </c>
      <c r="B25">
        <v>74713298</v>
      </c>
      <c r="C25">
        <v>74713286</v>
      </c>
      <c r="D25">
        <v>31709492</v>
      </c>
      <c r="E25">
        <v>70</v>
      </c>
      <c r="F25">
        <v>1</v>
      </c>
      <c r="G25">
        <v>1</v>
      </c>
      <c r="H25">
        <v>1</v>
      </c>
      <c r="I25" t="s">
        <v>268</v>
      </c>
      <c r="J25" t="s">
        <v>6</v>
      </c>
      <c r="K25" t="s">
        <v>269</v>
      </c>
      <c r="L25">
        <v>1191</v>
      </c>
      <c r="N25">
        <v>1013</v>
      </c>
      <c r="O25" t="s">
        <v>267</v>
      </c>
      <c r="P25" t="s">
        <v>267</v>
      </c>
      <c r="Q25">
        <v>1</v>
      </c>
      <c r="X25">
        <v>0.01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2</v>
      </c>
      <c r="AF25" t="s">
        <v>26</v>
      </c>
      <c r="AG25">
        <v>1.0500000000000001E-2</v>
      </c>
      <c r="AH25">
        <v>2</v>
      </c>
      <c r="AI25">
        <v>74713288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ROW(Source!A36)</f>
        <v>36</v>
      </c>
      <c r="B26">
        <v>74713299</v>
      </c>
      <c r="C26">
        <v>74713286</v>
      </c>
      <c r="D26">
        <v>49673503</v>
      </c>
      <c r="E26">
        <v>1</v>
      </c>
      <c r="F26">
        <v>1</v>
      </c>
      <c r="G26">
        <v>1</v>
      </c>
      <c r="H26">
        <v>2</v>
      </c>
      <c r="I26" t="s">
        <v>277</v>
      </c>
      <c r="J26" t="s">
        <v>278</v>
      </c>
      <c r="K26" t="s">
        <v>279</v>
      </c>
      <c r="L26">
        <v>1367</v>
      </c>
      <c r="N26">
        <v>1011</v>
      </c>
      <c r="O26" t="s">
        <v>273</v>
      </c>
      <c r="P26" t="s">
        <v>273</v>
      </c>
      <c r="Q26">
        <v>1</v>
      </c>
      <c r="X26">
        <v>0.01</v>
      </c>
      <c r="Y26">
        <v>0</v>
      </c>
      <c r="Z26">
        <v>65.709999999999994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26</v>
      </c>
      <c r="AG26">
        <v>1.0500000000000001E-2</v>
      </c>
      <c r="AH26">
        <v>2</v>
      </c>
      <c r="AI26">
        <v>74713289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74713300</v>
      </c>
      <c r="C27">
        <v>74713286</v>
      </c>
      <c r="D27">
        <v>49673715</v>
      </c>
      <c r="E27">
        <v>1</v>
      </c>
      <c r="F27">
        <v>1</v>
      </c>
      <c r="G27">
        <v>1</v>
      </c>
      <c r="H27">
        <v>2</v>
      </c>
      <c r="I27" t="s">
        <v>289</v>
      </c>
      <c r="J27" t="s">
        <v>290</v>
      </c>
      <c r="K27" t="s">
        <v>291</v>
      </c>
      <c r="L27">
        <v>1367</v>
      </c>
      <c r="N27">
        <v>1011</v>
      </c>
      <c r="O27" t="s">
        <v>273</v>
      </c>
      <c r="P27" t="s">
        <v>273</v>
      </c>
      <c r="Q27">
        <v>1</v>
      </c>
      <c r="X27">
        <v>0.1</v>
      </c>
      <c r="Y27">
        <v>0</v>
      </c>
      <c r="Z27">
        <v>8.1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26</v>
      </c>
      <c r="AG27">
        <v>0.10500000000000001</v>
      </c>
      <c r="AH27">
        <v>2</v>
      </c>
      <c r="AI27">
        <v>74713290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74713301</v>
      </c>
      <c r="C28">
        <v>74713286</v>
      </c>
      <c r="D28">
        <v>49523218</v>
      </c>
      <c r="E28">
        <v>1</v>
      </c>
      <c r="F28">
        <v>1</v>
      </c>
      <c r="G28">
        <v>1</v>
      </c>
      <c r="H28">
        <v>3</v>
      </c>
      <c r="I28" t="s">
        <v>54</v>
      </c>
      <c r="J28" t="s">
        <v>57</v>
      </c>
      <c r="K28" t="s">
        <v>55</v>
      </c>
      <c r="L28">
        <v>1374</v>
      </c>
      <c r="N28">
        <v>1013</v>
      </c>
      <c r="O28" t="s">
        <v>56</v>
      </c>
      <c r="P28" t="s">
        <v>56</v>
      </c>
      <c r="Q28">
        <v>1</v>
      </c>
      <c r="X28">
        <v>0.1</v>
      </c>
      <c r="Y28">
        <v>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6</v>
      </c>
      <c r="AG28">
        <v>0.1</v>
      </c>
      <c r="AH28">
        <v>2</v>
      </c>
      <c r="AI28">
        <v>74713291</v>
      </c>
      <c r="AJ28">
        <v>31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74713302</v>
      </c>
      <c r="C29">
        <v>74713286</v>
      </c>
      <c r="D29">
        <v>49524301</v>
      </c>
      <c r="E29">
        <v>1</v>
      </c>
      <c r="F29">
        <v>1</v>
      </c>
      <c r="G29">
        <v>1</v>
      </c>
      <c r="H29">
        <v>3</v>
      </c>
      <c r="I29" t="s">
        <v>292</v>
      </c>
      <c r="J29" t="s">
        <v>293</v>
      </c>
      <c r="K29" t="s">
        <v>294</v>
      </c>
      <c r="L29">
        <v>1348</v>
      </c>
      <c r="N29">
        <v>1009</v>
      </c>
      <c r="O29" t="s">
        <v>295</v>
      </c>
      <c r="P29" t="s">
        <v>295</v>
      </c>
      <c r="Q29">
        <v>1000</v>
      </c>
      <c r="X29">
        <v>1.0000000000000001E-5</v>
      </c>
      <c r="Y29">
        <v>10362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6</v>
      </c>
      <c r="AG29">
        <v>1.0000000000000001E-5</v>
      </c>
      <c r="AH29">
        <v>2</v>
      </c>
      <c r="AI29">
        <v>74713292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74713303</v>
      </c>
      <c r="C30">
        <v>74713286</v>
      </c>
      <c r="D30">
        <v>49525498</v>
      </c>
      <c r="E30">
        <v>1</v>
      </c>
      <c r="F30">
        <v>1</v>
      </c>
      <c r="G30">
        <v>1</v>
      </c>
      <c r="H30">
        <v>3</v>
      </c>
      <c r="I30" t="s">
        <v>296</v>
      </c>
      <c r="J30" t="s">
        <v>297</v>
      </c>
      <c r="K30" t="s">
        <v>298</v>
      </c>
      <c r="L30">
        <v>1348</v>
      </c>
      <c r="N30">
        <v>1009</v>
      </c>
      <c r="O30" t="s">
        <v>295</v>
      </c>
      <c r="P30" t="s">
        <v>295</v>
      </c>
      <c r="Q30">
        <v>1000</v>
      </c>
      <c r="X30">
        <v>8.0000000000000007E-5</v>
      </c>
      <c r="Y30">
        <v>12430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6</v>
      </c>
      <c r="AG30">
        <v>8.0000000000000007E-5</v>
      </c>
      <c r="AH30">
        <v>2</v>
      </c>
      <c r="AI30">
        <v>74713293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74713304</v>
      </c>
      <c r="C31">
        <v>74713286</v>
      </c>
      <c r="D31">
        <v>49543539</v>
      </c>
      <c r="E31">
        <v>1</v>
      </c>
      <c r="F31">
        <v>1</v>
      </c>
      <c r="G31">
        <v>1</v>
      </c>
      <c r="H31">
        <v>3</v>
      </c>
      <c r="I31" t="s">
        <v>299</v>
      </c>
      <c r="J31" t="s">
        <v>300</v>
      </c>
      <c r="K31" t="s">
        <v>301</v>
      </c>
      <c r="L31">
        <v>1348</v>
      </c>
      <c r="N31">
        <v>1009</v>
      </c>
      <c r="O31" t="s">
        <v>295</v>
      </c>
      <c r="P31" t="s">
        <v>295</v>
      </c>
      <c r="Q31">
        <v>1000</v>
      </c>
      <c r="X31">
        <v>4.2999999999999999E-4</v>
      </c>
      <c r="Y31">
        <v>6508.75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6</v>
      </c>
      <c r="AG31">
        <v>4.2999999999999999E-4</v>
      </c>
      <c r="AH31">
        <v>2</v>
      </c>
      <c r="AI31">
        <v>74713294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ROW(Source!A36)</f>
        <v>36</v>
      </c>
      <c r="B32">
        <v>74713305</v>
      </c>
      <c r="C32">
        <v>74713286</v>
      </c>
      <c r="D32">
        <v>49565709</v>
      </c>
      <c r="E32">
        <v>1</v>
      </c>
      <c r="F32">
        <v>1</v>
      </c>
      <c r="G32">
        <v>1</v>
      </c>
      <c r="H32">
        <v>3</v>
      </c>
      <c r="I32" t="s">
        <v>62</v>
      </c>
      <c r="J32" t="s">
        <v>65</v>
      </c>
      <c r="K32" t="s">
        <v>63</v>
      </c>
      <c r="L32">
        <v>1327</v>
      </c>
      <c r="N32">
        <v>1005</v>
      </c>
      <c r="O32" t="s">
        <v>64</v>
      </c>
      <c r="P32" t="s">
        <v>64</v>
      </c>
      <c r="Q32">
        <v>1</v>
      </c>
      <c r="X32">
        <v>0.02</v>
      </c>
      <c r="Y32">
        <v>1539.5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6</v>
      </c>
      <c r="AG32">
        <v>0.02</v>
      </c>
      <c r="AH32">
        <v>2</v>
      </c>
      <c r="AI32">
        <v>74713296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ROW(Source!A40)</f>
        <v>40</v>
      </c>
      <c r="B33">
        <v>74675867</v>
      </c>
      <c r="C33">
        <v>74675854</v>
      </c>
      <c r="D33">
        <v>49510719</v>
      </c>
      <c r="E33">
        <v>70</v>
      </c>
      <c r="F33">
        <v>1</v>
      </c>
      <c r="G33">
        <v>1</v>
      </c>
      <c r="H33">
        <v>1</v>
      </c>
      <c r="I33" t="s">
        <v>302</v>
      </c>
      <c r="J33" t="s">
        <v>6</v>
      </c>
      <c r="K33" t="s">
        <v>303</v>
      </c>
      <c r="L33">
        <v>1191</v>
      </c>
      <c r="N33">
        <v>1013</v>
      </c>
      <c r="O33" t="s">
        <v>267</v>
      </c>
      <c r="P33" t="s">
        <v>267</v>
      </c>
      <c r="Q33">
        <v>1</v>
      </c>
      <c r="X33">
        <v>154</v>
      </c>
      <c r="Y33">
        <v>0</v>
      </c>
      <c r="Z33">
        <v>0</v>
      </c>
      <c r="AA33">
        <v>0</v>
      </c>
      <c r="AB33">
        <v>8.74</v>
      </c>
      <c r="AC33">
        <v>0</v>
      </c>
      <c r="AD33">
        <v>1</v>
      </c>
      <c r="AE33">
        <v>1</v>
      </c>
      <c r="AF33" t="s">
        <v>83</v>
      </c>
      <c r="AG33">
        <v>161.70000000000002</v>
      </c>
      <c r="AH33">
        <v>2</v>
      </c>
      <c r="AI33">
        <v>74675855</v>
      </c>
      <c r="AJ33">
        <v>37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ROW(Source!A40)</f>
        <v>40</v>
      </c>
      <c r="B34">
        <v>74675868</v>
      </c>
      <c r="C34">
        <v>74675854</v>
      </c>
      <c r="D34">
        <v>49510905</v>
      </c>
      <c r="E34">
        <v>70</v>
      </c>
      <c r="F34">
        <v>1</v>
      </c>
      <c r="G34">
        <v>1</v>
      </c>
      <c r="H34">
        <v>1</v>
      </c>
      <c r="I34" t="s">
        <v>268</v>
      </c>
      <c r="J34" t="s">
        <v>6</v>
      </c>
      <c r="K34" t="s">
        <v>269</v>
      </c>
      <c r="L34">
        <v>1191</v>
      </c>
      <c r="N34">
        <v>1013</v>
      </c>
      <c r="O34" t="s">
        <v>267</v>
      </c>
      <c r="P34" t="s">
        <v>267</v>
      </c>
      <c r="Q34">
        <v>1</v>
      </c>
      <c r="X34">
        <v>1.2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2</v>
      </c>
      <c r="AF34" t="s">
        <v>83</v>
      </c>
      <c r="AG34">
        <v>1.26</v>
      </c>
      <c r="AH34">
        <v>2</v>
      </c>
      <c r="AI34">
        <v>74675856</v>
      </c>
      <c r="AJ34">
        <v>38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ROW(Source!A40)</f>
        <v>40</v>
      </c>
      <c r="B35">
        <v>74675869</v>
      </c>
      <c r="C35">
        <v>74675854</v>
      </c>
      <c r="D35">
        <v>49672573</v>
      </c>
      <c r="E35">
        <v>1</v>
      </c>
      <c r="F35">
        <v>1</v>
      </c>
      <c r="G35">
        <v>1</v>
      </c>
      <c r="H35">
        <v>2</v>
      </c>
      <c r="I35" t="s">
        <v>270</v>
      </c>
      <c r="J35" t="s">
        <v>271</v>
      </c>
      <c r="K35" t="s">
        <v>272</v>
      </c>
      <c r="L35">
        <v>1367</v>
      </c>
      <c r="N35">
        <v>1011</v>
      </c>
      <c r="O35" t="s">
        <v>273</v>
      </c>
      <c r="P35" t="s">
        <v>273</v>
      </c>
      <c r="Q35">
        <v>1</v>
      </c>
      <c r="X35">
        <v>0.48</v>
      </c>
      <c r="Y35">
        <v>0</v>
      </c>
      <c r="Z35">
        <v>115.4</v>
      </c>
      <c r="AA35">
        <v>13.5</v>
      </c>
      <c r="AB35">
        <v>0</v>
      </c>
      <c r="AC35">
        <v>0</v>
      </c>
      <c r="AD35">
        <v>1</v>
      </c>
      <c r="AE35">
        <v>0</v>
      </c>
      <c r="AF35" t="s">
        <v>83</v>
      </c>
      <c r="AG35">
        <v>0.504</v>
      </c>
      <c r="AH35">
        <v>2</v>
      </c>
      <c r="AI35">
        <v>74675857</v>
      </c>
      <c r="AJ35">
        <v>39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ROW(Source!A40)</f>
        <v>40</v>
      </c>
      <c r="B36">
        <v>74675870</v>
      </c>
      <c r="C36">
        <v>74675854</v>
      </c>
      <c r="D36">
        <v>49672703</v>
      </c>
      <c r="E36">
        <v>1</v>
      </c>
      <c r="F36">
        <v>1</v>
      </c>
      <c r="G36">
        <v>1</v>
      </c>
      <c r="H36">
        <v>2</v>
      </c>
      <c r="I36" t="s">
        <v>304</v>
      </c>
      <c r="J36" t="s">
        <v>305</v>
      </c>
      <c r="K36" t="s">
        <v>306</v>
      </c>
      <c r="L36">
        <v>1367</v>
      </c>
      <c r="N36">
        <v>1011</v>
      </c>
      <c r="O36" t="s">
        <v>273</v>
      </c>
      <c r="P36" t="s">
        <v>273</v>
      </c>
      <c r="Q36">
        <v>1</v>
      </c>
      <c r="X36">
        <v>0.34</v>
      </c>
      <c r="Y36">
        <v>0</v>
      </c>
      <c r="Z36">
        <v>6.66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83</v>
      </c>
      <c r="AG36">
        <v>0.35700000000000004</v>
      </c>
      <c r="AH36">
        <v>2</v>
      </c>
      <c r="AI36">
        <v>74675858</v>
      </c>
      <c r="AJ36">
        <v>40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ROW(Source!A40)</f>
        <v>40</v>
      </c>
      <c r="B37">
        <v>74675871</v>
      </c>
      <c r="C37">
        <v>74675854</v>
      </c>
      <c r="D37">
        <v>49673503</v>
      </c>
      <c r="E37">
        <v>1</v>
      </c>
      <c r="F37">
        <v>1</v>
      </c>
      <c r="G37">
        <v>1</v>
      </c>
      <c r="H37">
        <v>2</v>
      </c>
      <c r="I37" t="s">
        <v>277</v>
      </c>
      <c r="J37" t="s">
        <v>278</v>
      </c>
      <c r="K37" t="s">
        <v>279</v>
      </c>
      <c r="L37">
        <v>1367</v>
      </c>
      <c r="N37">
        <v>1011</v>
      </c>
      <c r="O37" t="s">
        <v>273</v>
      </c>
      <c r="P37" t="s">
        <v>273</v>
      </c>
      <c r="Q37">
        <v>1</v>
      </c>
      <c r="X37">
        <v>0.72</v>
      </c>
      <c r="Y37">
        <v>0</v>
      </c>
      <c r="Z37">
        <v>65.709999999999994</v>
      </c>
      <c r="AA37">
        <v>11.6</v>
      </c>
      <c r="AB37">
        <v>0</v>
      </c>
      <c r="AC37">
        <v>0</v>
      </c>
      <c r="AD37">
        <v>1</v>
      </c>
      <c r="AE37">
        <v>0</v>
      </c>
      <c r="AF37" t="s">
        <v>83</v>
      </c>
      <c r="AG37">
        <v>0.75600000000000001</v>
      </c>
      <c r="AH37">
        <v>2</v>
      </c>
      <c r="AI37">
        <v>74675859</v>
      </c>
      <c r="AJ37">
        <v>41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ROW(Source!A40)</f>
        <v>40</v>
      </c>
      <c r="B38">
        <v>74675872</v>
      </c>
      <c r="C38">
        <v>74675854</v>
      </c>
      <c r="D38">
        <v>49673715</v>
      </c>
      <c r="E38">
        <v>1</v>
      </c>
      <c r="F38">
        <v>1</v>
      </c>
      <c r="G38">
        <v>1</v>
      </c>
      <c r="H38">
        <v>2</v>
      </c>
      <c r="I38" t="s">
        <v>289</v>
      </c>
      <c r="J38" t="s">
        <v>290</v>
      </c>
      <c r="K38" t="s">
        <v>291</v>
      </c>
      <c r="L38">
        <v>1367</v>
      </c>
      <c r="N38">
        <v>1011</v>
      </c>
      <c r="O38" t="s">
        <v>273</v>
      </c>
      <c r="P38" t="s">
        <v>273</v>
      </c>
      <c r="Q38">
        <v>1</v>
      </c>
      <c r="X38">
        <v>1.54</v>
      </c>
      <c r="Y38">
        <v>0</v>
      </c>
      <c r="Z38">
        <v>8.1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83</v>
      </c>
      <c r="AG38">
        <v>1.6170000000000002</v>
      </c>
      <c r="AH38">
        <v>2</v>
      </c>
      <c r="AI38">
        <v>74675860</v>
      </c>
      <c r="AJ38">
        <v>42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ROW(Source!A40)</f>
        <v>40</v>
      </c>
      <c r="B39">
        <v>74675873</v>
      </c>
      <c r="C39">
        <v>74675854</v>
      </c>
      <c r="D39">
        <v>49521144</v>
      </c>
      <c r="E39">
        <v>1</v>
      </c>
      <c r="F39">
        <v>1</v>
      </c>
      <c r="G39">
        <v>1</v>
      </c>
      <c r="H39">
        <v>3</v>
      </c>
      <c r="I39" t="s">
        <v>307</v>
      </c>
      <c r="J39" t="s">
        <v>308</v>
      </c>
      <c r="K39" t="s">
        <v>309</v>
      </c>
      <c r="L39">
        <v>1348</v>
      </c>
      <c r="N39">
        <v>1009</v>
      </c>
      <c r="O39" t="s">
        <v>295</v>
      </c>
      <c r="P39" t="s">
        <v>295</v>
      </c>
      <c r="Q39">
        <v>1000</v>
      </c>
      <c r="X39">
        <v>8.8999999999999995E-4</v>
      </c>
      <c r="Y39">
        <v>26499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6</v>
      </c>
      <c r="AG39">
        <v>8.8999999999999995E-4</v>
      </c>
      <c r="AH39">
        <v>2</v>
      </c>
      <c r="AI39">
        <v>74675861</v>
      </c>
      <c r="AJ39">
        <v>43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ROW(Source!A40)</f>
        <v>40</v>
      </c>
      <c r="B40">
        <v>74675874</v>
      </c>
      <c r="C40">
        <v>74675854</v>
      </c>
      <c r="D40">
        <v>49524301</v>
      </c>
      <c r="E40">
        <v>1</v>
      </c>
      <c r="F40">
        <v>1</v>
      </c>
      <c r="G40">
        <v>1</v>
      </c>
      <c r="H40">
        <v>3</v>
      </c>
      <c r="I40" t="s">
        <v>292</v>
      </c>
      <c r="J40" t="s">
        <v>293</v>
      </c>
      <c r="K40" t="s">
        <v>294</v>
      </c>
      <c r="L40">
        <v>1348</v>
      </c>
      <c r="N40">
        <v>1009</v>
      </c>
      <c r="O40" t="s">
        <v>295</v>
      </c>
      <c r="P40" t="s">
        <v>295</v>
      </c>
      <c r="Q40">
        <v>1000</v>
      </c>
      <c r="X40">
        <v>4.4999999999999999E-4</v>
      </c>
      <c r="Y40">
        <v>10362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6</v>
      </c>
      <c r="AG40">
        <v>4.4999999999999999E-4</v>
      </c>
      <c r="AH40">
        <v>2</v>
      </c>
      <c r="AI40">
        <v>74675862</v>
      </c>
      <c r="AJ40">
        <v>44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ROW(Source!A40)</f>
        <v>40</v>
      </c>
      <c r="B41">
        <v>74675875</v>
      </c>
      <c r="C41">
        <v>74675854</v>
      </c>
      <c r="D41">
        <v>49525488</v>
      </c>
      <c r="E41">
        <v>1</v>
      </c>
      <c r="F41">
        <v>1</v>
      </c>
      <c r="G41">
        <v>1</v>
      </c>
      <c r="H41">
        <v>3</v>
      </c>
      <c r="I41" t="s">
        <v>280</v>
      </c>
      <c r="J41" t="s">
        <v>281</v>
      </c>
      <c r="K41" t="s">
        <v>282</v>
      </c>
      <c r="L41">
        <v>1346</v>
      </c>
      <c r="N41">
        <v>1009</v>
      </c>
      <c r="O41" t="s">
        <v>283</v>
      </c>
      <c r="P41" t="s">
        <v>283</v>
      </c>
      <c r="Q41">
        <v>1</v>
      </c>
      <c r="X41">
        <v>15</v>
      </c>
      <c r="Y41">
        <v>9.0399999999999991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6</v>
      </c>
      <c r="AG41">
        <v>15</v>
      </c>
      <c r="AH41">
        <v>2</v>
      </c>
      <c r="AI41">
        <v>74675863</v>
      </c>
      <c r="AJ41">
        <v>45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ROW(Source!A40)</f>
        <v>40</v>
      </c>
      <c r="B42">
        <v>74675876</v>
      </c>
      <c r="C42">
        <v>74675854</v>
      </c>
      <c r="D42">
        <v>49526492</v>
      </c>
      <c r="E42">
        <v>1</v>
      </c>
      <c r="F42">
        <v>1</v>
      </c>
      <c r="G42">
        <v>1</v>
      </c>
      <c r="H42">
        <v>3</v>
      </c>
      <c r="I42" t="s">
        <v>284</v>
      </c>
      <c r="J42" t="s">
        <v>285</v>
      </c>
      <c r="K42" t="s">
        <v>286</v>
      </c>
      <c r="L42">
        <v>1346</v>
      </c>
      <c r="N42">
        <v>1009</v>
      </c>
      <c r="O42" t="s">
        <v>283</v>
      </c>
      <c r="P42" t="s">
        <v>283</v>
      </c>
      <c r="Q42">
        <v>1</v>
      </c>
      <c r="X42">
        <v>8</v>
      </c>
      <c r="Y42">
        <v>23.09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6</v>
      </c>
      <c r="AG42">
        <v>8</v>
      </c>
      <c r="AH42">
        <v>2</v>
      </c>
      <c r="AI42">
        <v>74675864</v>
      </c>
      <c r="AJ42">
        <v>46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ROW(Source!A40)</f>
        <v>40</v>
      </c>
      <c r="B43">
        <v>74675877</v>
      </c>
      <c r="C43">
        <v>74675854</v>
      </c>
      <c r="D43">
        <v>49512814</v>
      </c>
      <c r="E43">
        <v>70</v>
      </c>
      <c r="F43">
        <v>1</v>
      </c>
      <c r="G43">
        <v>1</v>
      </c>
      <c r="H43">
        <v>3</v>
      </c>
      <c r="I43" t="s">
        <v>313</v>
      </c>
      <c r="J43" t="s">
        <v>6</v>
      </c>
      <c r="K43" t="s">
        <v>314</v>
      </c>
      <c r="L43">
        <v>1327</v>
      </c>
      <c r="N43">
        <v>1005</v>
      </c>
      <c r="O43" t="s">
        <v>64</v>
      </c>
      <c r="P43" t="s">
        <v>64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6</v>
      </c>
      <c r="AG43">
        <v>0</v>
      </c>
      <c r="AH43">
        <v>3</v>
      </c>
      <c r="AI43">
        <v>-1</v>
      </c>
      <c r="AJ43" t="s">
        <v>6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ROW(Source!A40)</f>
        <v>40</v>
      </c>
      <c r="B44">
        <v>74675878</v>
      </c>
      <c r="C44">
        <v>74675854</v>
      </c>
      <c r="D44">
        <v>49555131</v>
      </c>
      <c r="E44">
        <v>1</v>
      </c>
      <c r="F44">
        <v>1</v>
      </c>
      <c r="G44">
        <v>1</v>
      </c>
      <c r="H44">
        <v>3</v>
      </c>
      <c r="I44" t="s">
        <v>310</v>
      </c>
      <c r="J44" t="s">
        <v>311</v>
      </c>
      <c r="K44" t="s">
        <v>312</v>
      </c>
      <c r="L44">
        <v>1348</v>
      </c>
      <c r="N44">
        <v>1009</v>
      </c>
      <c r="O44" t="s">
        <v>295</v>
      </c>
      <c r="P44" t="s">
        <v>295</v>
      </c>
      <c r="Q44">
        <v>1000</v>
      </c>
      <c r="X44">
        <v>5.0099999999999997E-3</v>
      </c>
      <c r="Y44">
        <v>17183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6</v>
      </c>
      <c r="AG44">
        <v>5.0099999999999997E-3</v>
      </c>
      <c r="AH44">
        <v>2</v>
      </c>
      <c r="AI44">
        <v>74675865</v>
      </c>
      <c r="AJ44">
        <v>47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ROW(Source!A40)</f>
        <v>40</v>
      </c>
      <c r="B45">
        <v>74675879</v>
      </c>
      <c r="C45">
        <v>74675854</v>
      </c>
      <c r="D45">
        <v>49514607</v>
      </c>
      <c r="E45">
        <v>70</v>
      </c>
      <c r="F45">
        <v>1</v>
      </c>
      <c r="G45">
        <v>1</v>
      </c>
      <c r="H45">
        <v>3</v>
      </c>
      <c r="I45" t="s">
        <v>315</v>
      </c>
      <c r="J45" t="s">
        <v>6</v>
      </c>
      <c r="K45" t="s">
        <v>316</v>
      </c>
      <c r="L45">
        <v>1327</v>
      </c>
      <c r="N45">
        <v>1005</v>
      </c>
      <c r="O45" t="s">
        <v>64</v>
      </c>
      <c r="P45" t="s">
        <v>64</v>
      </c>
      <c r="Q45">
        <v>1</v>
      </c>
      <c r="X45">
        <v>100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 t="s">
        <v>6</v>
      </c>
      <c r="AG45">
        <v>100</v>
      </c>
      <c r="AH45">
        <v>3</v>
      </c>
      <c r="AI45">
        <v>-1</v>
      </c>
      <c r="AJ45" t="s">
        <v>6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ROW(Source!A40)</f>
        <v>40</v>
      </c>
      <c r="B46">
        <v>74675880</v>
      </c>
      <c r="C46">
        <v>74675854</v>
      </c>
      <c r="D46">
        <v>49514616</v>
      </c>
      <c r="E46">
        <v>70</v>
      </c>
      <c r="F46">
        <v>1</v>
      </c>
      <c r="G46">
        <v>1</v>
      </c>
      <c r="H46">
        <v>3</v>
      </c>
      <c r="I46" t="s">
        <v>317</v>
      </c>
      <c r="J46" t="s">
        <v>6</v>
      </c>
      <c r="K46" t="s">
        <v>318</v>
      </c>
      <c r="L46">
        <v>1346</v>
      </c>
      <c r="N46">
        <v>1009</v>
      </c>
      <c r="O46" t="s">
        <v>283</v>
      </c>
      <c r="P46" t="s">
        <v>283</v>
      </c>
      <c r="Q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 t="s">
        <v>6</v>
      </c>
      <c r="AG46">
        <v>0</v>
      </c>
      <c r="AH46">
        <v>3</v>
      </c>
      <c r="AI46">
        <v>-1</v>
      </c>
      <c r="AJ46" t="s">
        <v>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74675881</v>
      </c>
      <c r="C47">
        <v>74675854</v>
      </c>
      <c r="D47">
        <v>49514616</v>
      </c>
      <c r="E47">
        <v>70</v>
      </c>
      <c r="F47">
        <v>1</v>
      </c>
      <c r="G47">
        <v>1</v>
      </c>
      <c r="H47">
        <v>3</v>
      </c>
      <c r="I47" t="s">
        <v>317</v>
      </c>
      <c r="J47" t="s">
        <v>6</v>
      </c>
      <c r="K47" t="s">
        <v>319</v>
      </c>
      <c r="L47">
        <v>1371</v>
      </c>
      <c r="N47">
        <v>1013</v>
      </c>
      <c r="O47" t="s">
        <v>23</v>
      </c>
      <c r="P47" t="s">
        <v>23</v>
      </c>
      <c r="Q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0</v>
      </c>
      <c r="AE47">
        <v>0</v>
      </c>
      <c r="AF47" t="s">
        <v>6</v>
      </c>
      <c r="AG47">
        <v>0</v>
      </c>
      <c r="AH47">
        <v>3</v>
      </c>
      <c r="AI47">
        <v>-1</v>
      </c>
      <c r="AJ47" t="s">
        <v>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74675882</v>
      </c>
      <c r="C48">
        <v>74675854</v>
      </c>
      <c r="D48">
        <v>49514677</v>
      </c>
      <c r="E48">
        <v>70</v>
      </c>
      <c r="F48">
        <v>1</v>
      </c>
      <c r="G48">
        <v>1</v>
      </c>
      <c r="H48">
        <v>3</v>
      </c>
      <c r="I48" t="s">
        <v>320</v>
      </c>
      <c r="J48" t="s">
        <v>6</v>
      </c>
      <c r="K48" t="s">
        <v>321</v>
      </c>
      <c r="L48">
        <v>1371</v>
      </c>
      <c r="N48">
        <v>1013</v>
      </c>
      <c r="O48" t="s">
        <v>23</v>
      </c>
      <c r="P48" t="s">
        <v>23</v>
      </c>
      <c r="Q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0</v>
      </c>
      <c r="AE48">
        <v>0</v>
      </c>
      <c r="AF48" t="s">
        <v>6</v>
      </c>
      <c r="AG48">
        <v>0</v>
      </c>
      <c r="AH48">
        <v>3</v>
      </c>
      <c r="AI48">
        <v>-1</v>
      </c>
      <c r="AJ48" t="s">
        <v>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74675883</v>
      </c>
      <c r="C49">
        <v>74675854</v>
      </c>
      <c r="D49">
        <v>49514711</v>
      </c>
      <c r="E49">
        <v>70</v>
      </c>
      <c r="F49">
        <v>1</v>
      </c>
      <c r="G49">
        <v>1</v>
      </c>
      <c r="H49">
        <v>3</v>
      </c>
      <c r="I49" t="s">
        <v>322</v>
      </c>
      <c r="J49" t="s">
        <v>6</v>
      </c>
      <c r="K49" t="s">
        <v>323</v>
      </c>
      <c r="L49">
        <v>1371</v>
      </c>
      <c r="N49">
        <v>1013</v>
      </c>
      <c r="O49" t="s">
        <v>23</v>
      </c>
      <c r="P49" t="s">
        <v>23</v>
      </c>
      <c r="Q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0</v>
      </c>
      <c r="AF49" t="s">
        <v>6</v>
      </c>
      <c r="AG49">
        <v>0</v>
      </c>
      <c r="AH49">
        <v>3</v>
      </c>
      <c r="AI49">
        <v>-1</v>
      </c>
      <c r="AJ49" t="s">
        <v>6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ROW(Source!A78)</f>
        <v>78</v>
      </c>
      <c r="B50">
        <v>74719666</v>
      </c>
      <c r="C50">
        <v>74719652</v>
      </c>
      <c r="D50">
        <v>31715109</v>
      </c>
      <c r="E50">
        <v>70</v>
      </c>
      <c r="F50">
        <v>1</v>
      </c>
      <c r="G50">
        <v>1</v>
      </c>
      <c r="H50">
        <v>1</v>
      </c>
      <c r="I50" t="s">
        <v>302</v>
      </c>
      <c r="J50" t="s">
        <v>6</v>
      </c>
      <c r="K50" t="s">
        <v>303</v>
      </c>
      <c r="L50">
        <v>1191</v>
      </c>
      <c r="N50">
        <v>1013</v>
      </c>
      <c r="O50" t="s">
        <v>267</v>
      </c>
      <c r="P50" t="s">
        <v>267</v>
      </c>
      <c r="Q50">
        <v>1</v>
      </c>
      <c r="X50">
        <v>154</v>
      </c>
      <c r="Y50">
        <v>0</v>
      </c>
      <c r="Z50">
        <v>0</v>
      </c>
      <c r="AA50">
        <v>0</v>
      </c>
      <c r="AB50">
        <v>8.74</v>
      </c>
      <c r="AC50">
        <v>0</v>
      </c>
      <c r="AD50">
        <v>1</v>
      </c>
      <c r="AE50">
        <v>1</v>
      </c>
      <c r="AF50" t="s">
        <v>83</v>
      </c>
      <c r="AG50">
        <v>161.70000000000002</v>
      </c>
      <c r="AH50">
        <v>2</v>
      </c>
      <c r="AI50">
        <v>74719653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ROW(Source!A78)</f>
        <v>78</v>
      </c>
      <c r="B51">
        <v>74719667</v>
      </c>
      <c r="C51">
        <v>74719652</v>
      </c>
      <c r="D51">
        <v>31709492</v>
      </c>
      <c r="E51">
        <v>70</v>
      </c>
      <c r="F51">
        <v>1</v>
      </c>
      <c r="G51">
        <v>1</v>
      </c>
      <c r="H51">
        <v>1</v>
      </c>
      <c r="I51" t="s">
        <v>268</v>
      </c>
      <c r="J51" t="s">
        <v>6</v>
      </c>
      <c r="K51" t="s">
        <v>269</v>
      </c>
      <c r="L51">
        <v>1191</v>
      </c>
      <c r="N51">
        <v>1013</v>
      </c>
      <c r="O51" t="s">
        <v>267</v>
      </c>
      <c r="P51" t="s">
        <v>267</v>
      </c>
      <c r="Q51">
        <v>1</v>
      </c>
      <c r="X51">
        <v>1.2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2</v>
      </c>
      <c r="AF51" t="s">
        <v>83</v>
      </c>
      <c r="AG51">
        <v>1.26</v>
      </c>
      <c r="AH51">
        <v>2</v>
      </c>
      <c r="AI51">
        <v>74719654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ROW(Source!A78)</f>
        <v>78</v>
      </c>
      <c r="B52">
        <v>74719668</v>
      </c>
      <c r="C52">
        <v>74719652</v>
      </c>
      <c r="D52">
        <v>49672573</v>
      </c>
      <c r="E52">
        <v>1</v>
      </c>
      <c r="F52">
        <v>1</v>
      </c>
      <c r="G52">
        <v>1</v>
      </c>
      <c r="H52">
        <v>2</v>
      </c>
      <c r="I52" t="s">
        <v>270</v>
      </c>
      <c r="J52" t="s">
        <v>271</v>
      </c>
      <c r="K52" t="s">
        <v>272</v>
      </c>
      <c r="L52">
        <v>1367</v>
      </c>
      <c r="N52">
        <v>1011</v>
      </c>
      <c r="O52" t="s">
        <v>273</v>
      </c>
      <c r="P52" t="s">
        <v>273</v>
      </c>
      <c r="Q52">
        <v>1</v>
      </c>
      <c r="X52">
        <v>0.48</v>
      </c>
      <c r="Y52">
        <v>0</v>
      </c>
      <c r="Z52">
        <v>115.4</v>
      </c>
      <c r="AA52">
        <v>13.5</v>
      </c>
      <c r="AB52">
        <v>0</v>
      </c>
      <c r="AC52">
        <v>0</v>
      </c>
      <c r="AD52">
        <v>1</v>
      </c>
      <c r="AE52">
        <v>0</v>
      </c>
      <c r="AF52" t="s">
        <v>83</v>
      </c>
      <c r="AG52">
        <v>0.504</v>
      </c>
      <c r="AH52">
        <v>2</v>
      </c>
      <c r="AI52">
        <v>74719655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ROW(Source!A78)</f>
        <v>78</v>
      </c>
      <c r="B53">
        <v>74719669</v>
      </c>
      <c r="C53">
        <v>74719652</v>
      </c>
      <c r="D53">
        <v>49672703</v>
      </c>
      <c r="E53">
        <v>1</v>
      </c>
      <c r="F53">
        <v>1</v>
      </c>
      <c r="G53">
        <v>1</v>
      </c>
      <c r="H53">
        <v>2</v>
      </c>
      <c r="I53" t="s">
        <v>304</v>
      </c>
      <c r="J53" t="s">
        <v>305</v>
      </c>
      <c r="K53" t="s">
        <v>306</v>
      </c>
      <c r="L53">
        <v>1367</v>
      </c>
      <c r="N53">
        <v>1011</v>
      </c>
      <c r="O53" t="s">
        <v>273</v>
      </c>
      <c r="P53" t="s">
        <v>273</v>
      </c>
      <c r="Q53">
        <v>1</v>
      </c>
      <c r="X53">
        <v>0.34</v>
      </c>
      <c r="Y53">
        <v>0</v>
      </c>
      <c r="Z53">
        <v>6.66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83</v>
      </c>
      <c r="AG53">
        <v>0.35700000000000004</v>
      </c>
      <c r="AH53">
        <v>2</v>
      </c>
      <c r="AI53">
        <v>74719656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ROW(Source!A78)</f>
        <v>78</v>
      </c>
      <c r="B54">
        <v>74719670</v>
      </c>
      <c r="C54">
        <v>74719652</v>
      </c>
      <c r="D54">
        <v>49673503</v>
      </c>
      <c r="E54">
        <v>1</v>
      </c>
      <c r="F54">
        <v>1</v>
      </c>
      <c r="G54">
        <v>1</v>
      </c>
      <c r="H54">
        <v>2</v>
      </c>
      <c r="I54" t="s">
        <v>277</v>
      </c>
      <c r="J54" t="s">
        <v>278</v>
      </c>
      <c r="K54" t="s">
        <v>279</v>
      </c>
      <c r="L54">
        <v>1367</v>
      </c>
      <c r="N54">
        <v>1011</v>
      </c>
      <c r="O54" t="s">
        <v>273</v>
      </c>
      <c r="P54" t="s">
        <v>273</v>
      </c>
      <c r="Q54">
        <v>1</v>
      </c>
      <c r="X54">
        <v>0.72</v>
      </c>
      <c r="Y54">
        <v>0</v>
      </c>
      <c r="Z54">
        <v>65.709999999999994</v>
      </c>
      <c r="AA54">
        <v>11.6</v>
      </c>
      <c r="AB54">
        <v>0</v>
      </c>
      <c r="AC54">
        <v>0</v>
      </c>
      <c r="AD54">
        <v>1</v>
      </c>
      <c r="AE54">
        <v>0</v>
      </c>
      <c r="AF54" t="s">
        <v>83</v>
      </c>
      <c r="AG54">
        <v>0.75600000000000001</v>
      </c>
      <c r="AH54">
        <v>2</v>
      </c>
      <c r="AI54">
        <v>74719657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ROW(Source!A78)</f>
        <v>78</v>
      </c>
      <c r="B55">
        <v>74719671</v>
      </c>
      <c r="C55">
        <v>74719652</v>
      </c>
      <c r="D55">
        <v>49673715</v>
      </c>
      <c r="E55">
        <v>1</v>
      </c>
      <c r="F55">
        <v>1</v>
      </c>
      <c r="G55">
        <v>1</v>
      </c>
      <c r="H55">
        <v>2</v>
      </c>
      <c r="I55" t="s">
        <v>289</v>
      </c>
      <c r="J55" t="s">
        <v>290</v>
      </c>
      <c r="K55" t="s">
        <v>291</v>
      </c>
      <c r="L55">
        <v>1367</v>
      </c>
      <c r="N55">
        <v>1011</v>
      </c>
      <c r="O55" t="s">
        <v>273</v>
      </c>
      <c r="P55" t="s">
        <v>273</v>
      </c>
      <c r="Q55">
        <v>1</v>
      </c>
      <c r="X55">
        <v>1.54</v>
      </c>
      <c r="Y55">
        <v>0</v>
      </c>
      <c r="Z55">
        <v>8.1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83</v>
      </c>
      <c r="AG55">
        <v>1.6170000000000002</v>
      </c>
      <c r="AH55">
        <v>2</v>
      </c>
      <c r="AI55">
        <v>74719658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ROW(Source!A78)</f>
        <v>78</v>
      </c>
      <c r="B56">
        <v>74719672</v>
      </c>
      <c r="C56">
        <v>74719652</v>
      </c>
      <c r="D56">
        <v>49521144</v>
      </c>
      <c r="E56">
        <v>1</v>
      </c>
      <c r="F56">
        <v>1</v>
      </c>
      <c r="G56">
        <v>1</v>
      </c>
      <c r="H56">
        <v>3</v>
      </c>
      <c r="I56" t="s">
        <v>307</v>
      </c>
      <c r="J56" t="s">
        <v>308</v>
      </c>
      <c r="K56" t="s">
        <v>309</v>
      </c>
      <c r="L56">
        <v>1348</v>
      </c>
      <c r="N56">
        <v>1009</v>
      </c>
      <c r="O56" t="s">
        <v>295</v>
      </c>
      <c r="P56" t="s">
        <v>295</v>
      </c>
      <c r="Q56">
        <v>1000</v>
      </c>
      <c r="X56">
        <v>8.8999999999999995E-4</v>
      </c>
      <c r="Y56">
        <v>26499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6</v>
      </c>
      <c r="AG56">
        <v>8.8999999999999995E-4</v>
      </c>
      <c r="AH56">
        <v>2</v>
      </c>
      <c r="AI56">
        <v>74719659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ROW(Source!A78)</f>
        <v>78</v>
      </c>
      <c r="B57">
        <v>74719673</v>
      </c>
      <c r="C57">
        <v>74719652</v>
      </c>
      <c r="D57">
        <v>49524301</v>
      </c>
      <c r="E57">
        <v>1</v>
      </c>
      <c r="F57">
        <v>1</v>
      </c>
      <c r="G57">
        <v>1</v>
      </c>
      <c r="H57">
        <v>3</v>
      </c>
      <c r="I57" t="s">
        <v>292</v>
      </c>
      <c r="J57" t="s">
        <v>293</v>
      </c>
      <c r="K57" t="s">
        <v>294</v>
      </c>
      <c r="L57">
        <v>1348</v>
      </c>
      <c r="N57">
        <v>1009</v>
      </c>
      <c r="O57" t="s">
        <v>295</v>
      </c>
      <c r="P57" t="s">
        <v>295</v>
      </c>
      <c r="Q57">
        <v>1000</v>
      </c>
      <c r="X57">
        <v>4.4999999999999999E-4</v>
      </c>
      <c r="Y57">
        <v>10362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6</v>
      </c>
      <c r="AG57">
        <v>4.4999999999999999E-4</v>
      </c>
      <c r="AH57">
        <v>2</v>
      </c>
      <c r="AI57">
        <v>74719660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ROW(Source!A78)</f>
        <v>78</v>
      </c>
      <c r="B58">
        <v>74719674</v>
      </c>
      <c r="C58">
        <v>74719652</v>
      </c>
      <c r="D58">
        <v>49525488</v>
      </c>
      <c r="E58">
        <v>1</v>
      </c>
      <c r="F58">
        <v>1</v>
      </c>
      <c r="G58">
        <v>1</v>
      </c>
      <c r="H58">
        <v>3</v>
      </c>
      <c r="I58" t="s">
        <v>280</v>
      </c>
      <c r="J58" t="s">
        <v>281</v>
      </c>
      <c r="K58" t="s">
        <v>282</v>
      </c>
      <c r="L58">
        <v>1346</v>
      </c>
      <c r="N58">
        <v>1009</v>
      </c>
      <c r="O58" t="s">
        <v>283</v>
      </c>
      <c r="P58" t="s">
        <v>283</v>
      </c>
      <c r="Q58">
        <v>1</v>
      </c>
      <c r="X58">
        <v>15</v>
      </c>
      <c r="Y58">
        <v>9.0399999999999991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6</v>
      </c>
      <c r="AG58">
        <v>15</v>
      </c>
      <c r="AH58">
        <v>2</v>
      </c>
      <c r="AI58">
        <v>74719661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ROW(Source!A78)</f>
        <v>78</v>
      </c>
      <c r="B59">
        <v>74719675</v>
      </c>
      <c r="C59">
        <v>74719652</v>
      </c>
      <c r="D59">
        <v>49526492</v>
      </c>
      <c r="E59">
        <v>1</v>
      </c>
      <c r="F59">
        <v>1</v>
      </c>
      <c r="G59">
        <v>1</v>
      </c>
      <c r="H59">
        <v>3</v>
      </c>
      <c r="I59" t="s">
        <v>284</v>
      </c>
      <c r="J59" t="s">
        <v>285</v>
      </c>
      <c r="K59" t="s">
        <v>286</v>
      </c>
      <c r="L59">
        <v>1346</v>
      </c>
      <c r="N59">
        <v>1009</v>
      </c>
      <c r="O59" t="s">
        <v>283</v>
      </c>
      <c r="P59" t="s">
        <v>283</v>
      </c>
      <c r="Q59">
        <v>1</v>
      </c>
      <c r="X59">
        <v>8</v>
      </c>
      <c r="Y59">
        <v>23.09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6</v>
      </c>
      <c r="AG59">
        <v>8</v>
      </c>
      <c r="AH59">
        <v>2</v>
      </c>
      <c r="AI59">
        <v>74719662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ROW(Source!A78)</f>
        <v>78</v>
      </c>
      <c r="B60">
        <v>74719676</v>
      </c>
      <c r="C60">
        <v>74719652</v>
      </c>
      <c r="D60">
        <v>49512814</v>
      </c>
      <c r="E60">
        <v>70</v>
      </c>
      <c r="F60">
        <v>1</v>
      </c>
      <c r="G60">
        <v>1</v>
      </c>
      <c r="H60">
        <v>3</v>
      </c>
      <c r="I60" t="s">
        <v>313</v>
      </c>
      <c r="J60" t="s">
        <v>6</v>
      </c>
      <c r="K60" t="s">
        <v>314</v>
      </c>
      <c r="L60">
        <v>1327</v>
      </c>
      <c r="N60">
        <v>1005</v>
      </c>
      <c r="O60" t="s">
        <v>64</v>
      </c>
      <c r="P60" t="s">
        <v>64</v>
      </c>
      <c r="Q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0</v>
      </c>
      <c r="AF60" t="s">
        <v>6</v>
      </c>
      <c r="AG60">
        <v>0</v>
      </c>
      <c r="AH60">
        <v>3</v>
      </c>
      <c r="AI60">
        <v>-1</v>
      </c>
      <c r="AJ60" t="s">
        <v>6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ROW(Source!A78)</f>
        <v>78</v>
      </c>
      <c r="B61">
        <v>74719677</v>
      </c>
      <c r="C61">
        <v>74719652</v>
      </c>
      <c r="D61">
        <v>49555131</v>
      </c>
      <c r="E61">
        <v>1</v>
      </c>
      <c r="F61">
        <v>1</v>
      </c>
      <c r="G61">
        <v>1</v>
      </c>
      <c r="H61">
        <v>3</v>
      </c>
      <c r="I61" t="s">
        <v>310</v>
      </c>
      <c r="J61" t="s">
        <v>311</v>
      </c>
      <c r="K61" t="s">
        <v>312</v>
      </c>
      <c r="L61">
        <v>1348</v>
      </c>
      <c r="N61">
        <v>1009</v>
      </c>
      <c r="O61" t="s">
        <v>295</v>
      </c>
      <c r="P61" t="s">
        <v>295</v>
      </c>
      <c r="Q61">
        <v>1000</v>
      </c>
      <c r="X61">
        <v>5.0099999999999997E-3</v>
      </c>
      <c r="Y61">
        <v>17183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6</v>
      </c>
      <c r="AG61">
        <v>5.0099999999999997E-3</v>
      </c>
      <c r="AH61">
        <v>2</v>
      </c>
      <c r="AI61">
        <v>74719663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ROW(Source!A78)</f>
        <v>78</v>
      </c>
      <c r="B62">
        <v>74719678</v>
      </c>
      <c r="C62">
        <v>74719652</v>
      </c>
      <c r="D62">
        <v>49514607</v>
      </c>
      <c r="E62">
        <v>70</v>
      </c>
      <c r="F62">
        <v>1</v>
      </c>
      <c r="G62">
        <v>1</v>
      </c>
      <c r="H62">
        <v>3</v>
      </c>
      <c r="I62" t="s">
        <v>315</v>
      </c>
      <c r="J62" t="s">
        <v>6</v>
      </c>
      <c r="K62" t="s">
        <v>316</v>
      </c>
      <c r="L62">
        <v>1327</v>
      </c>
      <c r="N62">
        <v>1005</v>
      </c>
      <c r="O62" t="s">
        <v>64</v>
      </c>
      <c r="P62" t="s">
        <v>64</v>
      </c>
      <c r="Q62">
        <v>1</v>
      </c>
      <c r="X62">
        <v>100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6</v>
      </c>
      <c r="AG62">
        <v>100</v>
      </c>
      <c r="AH62">
        <v>3</v>
      </c>
      <c r="AI62">
        <v>-1</v>
      </c>
      <c r="AJ62" t="s">
        <v>6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ROW(Source!A78)</f>
        <v>78</v>
      </c>
      <c r="B63">
        <v>74719679</v>
      </c>
      <c r="C63">
        <v>74719652</v>
      </c>
      <c r="D63">
        <v>49514616</v>
      </c>
      <c r="E63">
        <v>70</v>
      </c>
      <c r="F63">
        <v>1</v>
      </c>
      <c r="G63">
        <v>1</v>
      </c>
      <c r="H63">
        <v>3</v>
      </c>
      <c r="I63" t="s">
        <v>317</v>
      </c>
      <c r="J63" t="s">
        <v>6</v>
      </c>
      <c r="K63" t="s">
        <v>318</v>
      </c>
      <c r="L63">
        <v>1346</v>
      </c>
      <c r="N63">
        <v>1009</v>
      </c>
      <c r="O63" t="s">
        <v>283</v>
      </c>
      <c r="P63" t="s">
        <v>283</v>
      </c>
      <c r="Q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 t="s">
        <v>6</v>
      </c>
      <c r="AG63">
        <v>0</v>
      </c>
      <c r="AH63">
        <v>3</v>
      </c>
      <c r="AI63">
        <v>-1</v>
      </c>
      <c r="AJ63" t="s">
        <v>6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ROW(Source!A78)</f>
        <v>78</v>
      </c>
      <c r="B64">
        <v>74719680</v>
      </c>
      <c r="C64">
        <v>74719652</v>
      </c>
      <c r="D64">
        <v>49514616</v>
      </c>
      <c r="E64">
        <v>70</v>
      </c>
      <c r="F64">
        <v>1</v>
      </c>
      <c r="G64">
        <v>1</v>
      </c>
      <c r="H64">
        <v>3</v>
      </c>
      <c r="I64" t="s">
        <v>317</v>
      </c>
      <c r="J64" t="s">
        <v>6</v>
      </c>
      <c r="K64" t="s">
        <v>319</v>
      </c>
      <c r="L64">
        <v>1371</v>
      </c>
      <c r="N64">
        <v>1013</v>
      </c>
      <c r="O64" t="s">
        <v>23</v>
      </c>
      <c r="P64" t="s">
        <v>23</v>
      </c>
      <c r="Q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0</v>
      </c>
      <c r="AF64" t="s">
        <v>6</v>
      </c>
      <c r="AG64">
        <v>0</v>
      </c>
      <c r="AH64">
        <v>3</v>
      </c>
      <c r="AI64">
        <v>-1</v>
      </c>
      <c r="AJ64" t="s">
        <v>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ROW(Source!A78)</f>
        <v>78</v>
      </c>
      <c r="B65">
        <v>74719681</v>
      </c>
      <c r="C65">
        <v>74719652</v>
      </c>
      <c r="D65">
        <v>49514677</v>
      </c>
      <c r="E65">
        <v>70</v>
      </c>
      <c r="F65">
        <v>1</v>
      </c>
      <c r="G65">
        <v>1</v>
      </c>
      <c r="H65">
        <v>3</v>
      </c>
      <c r="I65" t="s">
        <v>320</v>
      </c>
      <c r="J65" t="s">
        <v>6</v>
      </c>
      <c r="K65" t="s">
        <v>321</v>
      </c>
      <c r="L65">
        <v>1371</v>
      </c>
      <c r="N65">
        <v>1013</v>
      </c>
      <c r="O65" t="s">
        <v>23</v>
      </c>
      <c r="P65" t="s">
        <v>23</v>
      </c>
      <c r="Q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0</v>
      </c>
      <c r="AE65">
        <v>0</v>
      </c>
      <c r="AF65" t="s">
        <v>6</v>
      </c>
      <c r="AG65">
        <v>0</v>
      </c>
      <c r="AH65">
        <v>3</v>
      </c>
      <c r="AI65">
        <v>-1</v>
      </c>
      <c r="AJ65" t="s">
        <v>6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ROW(Source!A78)</f>
        <v>78</v>
      </c>
      <c r="B66">
        <v>74719682</v>
      </c>
      <c r="C66">
        <v>74719652</v>
      </c>
      <c r="D66">
        <v>49514711</v>
      </c>
      <c r="E66">
        <v>70</v>
      </c>
      <c r="F66">
        <v>1</v>
      </c>
      <c r="G66">
        <v>1</v>
      </c>
      <c r="H66">
        <v>3</v>
      </c>
      <c r="I66" t="s">
        <v>322</v>
      </c>
      <c r="J66" t="s">
        <v>6</v>
      </c>
      <c r="K66" t="s">
        <v>323</v>
      </c>
      <c r="L66">
        <v>1371</v>
      </c>
      <c r="N66">
        <v>1013</v>
      </c>
      <c r="O66" t="s">
        <v>23</v>
      </c>
      <c r="P66" t="s">
        <v>23</v>
      </c>
      <c r="Q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0</v>
      </c>
      <c r="AE66">
        <v>0</v>
      </c>
      <c r="AF66" t="s">
        <v>6</v>
      </c>
      <c r="AG66">
        <v>0</v>
      </c>
      <c r="AH66">
        <v>3</v>
      </c>
      <c r="AI66">
        <v>-1</v>
      </c>
      <c r="AJ66" t="s">
        <v>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ROW(Source!A81)</f>
        <v>81</v>
      </c>
      <c r="B67">
        <v>74733179</v>
      </c>
      <c r="C67">
        <v>74733178</v>
      </c>
      <c r="D67">
        <v>49510723</v>
      </c>
      <c r="E67">
        <v>70</v>
      </c>
      <c r="F67">
        <v>1</v>
      </c>
      <c r="G67">
        <v>1</v>
      </c>
      <c r="H67">
        <v>1</v>
      </c>
      <c r="I67" t="s">
        <v>287</v>
      </c>
      <c r="J67" t="s">
        <v>6</v>
      </c>
      <c r="K67" t="s">
        <v>288</v>
      </c>
      <c r="L67">
        <v>1191</v>
      </c>
      <c r="N67">
        <v>1013</v>
      </c>
      <c r="O67" t="s">
        <v>267</v>
      </c>
      <c r="P67" t="s">
        <v>267</v>
      </c>
      <c r="Q67">
        <v>1</v>
      </c>
      <c r="X67">
        <v>1.06</v>
      </c>
      <c r="Y67">
        <v>0</v>
      </c>
      <c r="Z67">
        <v>0</v>
      </c>
      <c r="AA67">
        <v>0</v>
      </c>
      <c r="AB67">
        <v>8.9700000000000006</v>
      </c>
      <c r="AC67">
        <v>0</v>
      </c>
      <c r="AD67">
        <v>1</v>
      </c>
      <c r="AE67">
        <v>1</v>
      </c>
      <c r="AF67" t="s">
        <v>26</v>
      </c>
      <c r="AG67">
        <v>1.1130000000000002</v>
      </c>
      <c r="AH67">
        <v>2</v>
      </c>
      <c r="AI67">
        <v>74733179</v>
      </c>
      <c r="AJ67">
        <v>63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ROW(Source!A81)</f>
        <v>81</v>
      </c>
      <c r="B68">
        <v>74733180</v>
      </c>
      <c r="C68">
        <v>74733178</v>
      </c>
      <c r="D68">
        <v>49510905</v>
      </c>
      <c r="E68">
        <v>70</v>
      </c>
      <c r="F68">
        <v>1</v>
      </c>
      <c r="G68">
        <v>1</v>
      </c>
      <c r="H68">
        <v>1</v>
      </c>
      <c r="I68" t="s">
        <v>268</v>
      </c>
      <c r="J68" t="s">
        <v>6</v>
      </c>
      <c r="K68" t="s">
        <v>269</v>
      </c>
      <c r="L68">
        <v>1191</v>
      </c>
      <c r="N68">
        <v>1013</v>
      </c>
      <c r="O68" t="s">
        <v>267</v>
      </c>
      <c r="P68" t="s">
        <v>267</v>
      </c>
      <c r="Q68">
        <v>1</v>
      </c>
      <c r="X68">
        <v>0.01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26</v>
      </c>
      <c r="AG68">
        <v>1.0500000000000001E-2</v>
      </c>
      <c r="AH68">
        <v>2</v>
      </c>
      <c r="AI68">
        <v>74733180</v>
      </c>
      <c r="AJ68">
        <v>64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ROW(Source!A81)</f>
        <v>81</v>
      </c>
      <c r="B69">
        <v>74733181</v>
      </c>
      <c r="C69">
        <v>74733178</v>
      </c>
      <c r="D69">
        <v>49672695</v>
      </c>
      <c r="E69">
        <v>1</v>
      </c>
      <c r="F69">
        <v>1</v>
      </c>
      <c r="G69">
        <v>1</v>
      </c>
      <c r="H69">
        <v>2</v>
      </c>
      <c r="I69" t="s">
        <v>274</v>
      </c>
      <c r="J69" t="s">
        <v>275</v>
      </c>
      <c r="K69" t="s">
        <v>276</v>
      </c>
      <c r="L69">
        <v>1367</v>
      </c>
      <c r="N69">
        <v>1011</v>
      </c>
      <c r="O69" t="s">
        <v>273</v>
      </c>
      <c r="P69" t="s">
        <v>273</v>
      </c>
      <c r="Q69">
        <v>1</v>
      </c>
      <c r="X69">
        <v>0.26</v>
      </c>
      <c r="Y69">
        <v>0</v>
      </c>
      <c r="Z69">
        <v>3.12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26</v>
      </c>
      <c r="AG69">
        <v>0.27300000000000002</v>
      </c>
      <c r="AH69">
        <v>2</v>
      </c>
      <c r="AI69">
        <v>74733181</v>
      </c>
      <c r="AJ69">
        <v>65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ROW(Source!A81)</f>
        <v>81</v>
      </c>
      <c r="B70">
        <v>74733182</v>
      </c>
      <c r="C70">
        <v>74733178</v>
      </c>
      <c r="D70">
        <v>49673503</v>
      </c>
      <c r="E70">
        <v>1</v>
      </c>
      <c r="F70">
        <v>1</v>
      </c>
      <c r="G70">
        <v>1</v>
      </c>
      <c r="H70">
        <v>2</v>
      </c>
      <c r="I70" t="s">
        <v>277</v>
      </c>
      <c r="J70" t="s">
        <v>278</v>
      </c>
      <c r="K70" t="s">
        <v>279</v>
      </c>
      <c r="L70">
        <v>1367</v>
      </c>
      <c r="N70">
        <v>1011</v>
      </c>
      <c r="O70" t="s">
        <v>273</v>
      </c>
      <c r="P70" t="s">
        <v>273</v>
      </c>
      <c r="Q70">
        <v>1</v>
      </c>
      <c r="X70">
        <v>0.01</v>
      </c>
      <c r="Y70">
        <v>0</v>
      </c>
      <c r="Z70">
        <v>65.709999999999994</v>
      </c>
      <c r="AA70">
        <v>11.6</v>
      </c>
      <c r="AB70">
        <v>0</v>
      </c>
      <c r="AC70">
        <v>0</v>
      </c>
      <c r="AD70">
        <v>1</v>
      </c>
      <c r="AE70">
        <v>0</v>
      </c>
      <c r="AF70" t="s">
        <v>26</v>
      </c>
      <c r="AG70">
        <v>1.0500000000000001E-2</v>
      </c>
      <c r="AH70">
        <v>2</v>
      </c>
      <c r="AI70">
        <v>74733182</v>
      </c>
      <c r="AJ70">
        <v>66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ROW(Source!A81)</f>
        <v>81</v>
      </c>
      <c r="B71">
        <v>74733183</v>
      </c>
      <c r="C71">
        <v>74733178</v>
      </c>
      <c r="D71">
        <v>49525488</v>
      </c>
      <c r="E71">
        <v>1</v>
      </c>
      <c r="F71">
        <v>1</v>
      </c>
      <c r="G71">
        <v>1</v>
      </c>
      <c r="H71">
        <v>3</v>
      </c>
      <c r="I71" t="s">
        <v>280</v>
      </c>
      <c r="J71" t="s">
        <v>281</v>
      </c>
      <c r="K71" t="s">
        <v>282</v>
      </c>
      <c r="L71">
        <v>1346</v>
      </c>
      <c r="N71">
        <v>1009</v>
      </c>
      <c r="O71" t="s">
        <v>283</v>
      </c>
      <c r="P71" t="s">
        <v>283</v>
      </c>
      <c r="Q71">
        <v>1</v>
      </c>
      <c r="X71">
        <v>0.2</v>
      </c>
      <c r="Y71">
        <v>9.0399999999999991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6</v>
      </c>
      <c r="AG71">
        <v>0.2</v>
      </c>
      <c r="AH71">
        <v>2</v>
      </c>
      <c r="AI71">
        <v>74733183</v>
      </c>
      <c r="AJ71">
        <v>67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ROW(Source!A81)</f>
        <v>81</v>
      </c>
      <c r="B72">
        <v>74733184</v>
      </c>
      <c r="C72">
        <v>74733178</v>
      </c>
      <c r="D72">
        <v>49526492</v>
      </c>
      <c r="E72">
        <v>1</v>
      </c>
      <c r="F72">
        <v>1</v>
      </c>
      <c r="G72">
        <v>1</v>
      </c>
      <c r="H72">
        <v>3</v>
      </c>
      <c r="I72" t="s">
        <v>284</v>
      </c>
      <c r="J72" t="s">
        <v>285</v>
      </c>
      <c r="K72" t="s">
        <v>286</v>
      </c>
      <c r="L72">
        <v>1346</v>
      </c>
      <c r="N72">
        <v>1009</v>
      </c>
      <c r="O72" t="s">
        <v>283</v>
      </c>
      <c r="P72" t="s">
        <v>283</v>
      </c>
      <c r="Q72">
        <v>1</v>
      </c>
      <c r="X72">
        <v>0.56000000000000005</v>
      </c>
      <c r="Y72">
        <v>23.09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6</v>
      </c>
      <c r="AG72">
        <v>0.56000000000000005</v>
      </c>
      <c r="AH72">
        <v>2</v>
      </c>
      <c r="AI72">
        <v>74733184</v>
      </c>
      <c r="AJ72">
        <v>68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ROW(Source!A81)</f>
        <v>81</v>
      </c>
      <c r="B73">
        <v>74733185</v>
      </c>
      <c r="C73">
        <v>74733178</v>
      </c>
      <c r="D73">
        <v>49514680</v>
      </c>
      <c r="E73">
        <v>70</v>
      </c>
      <c r="F73">
        <v>1</v>
      </c>
      <c r="G73">
        <v>1</v>
      </c>
      <c r="H73">
        <v>3</v>
      </c>
      <c r="I73" t="s">
        <v>324</v>
      </c>
      <c r="J73" t="s">
        <v>6</v>
      </c>
      <c r="K73" t="s">
        <v>325</v>
      </c>
      <c r="L73">
        <v>1371</v>
      </c>
      <c r="N73">
        <v>1013</v>
      </c>
      <c r="O73" t="s">
        <v>23</v>
      </c>
      <c r="P73" t="s">
        <v>23</v>
      </c>
      <c r="Q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6</v>
      </c>
      <c r="AG73">
        <v>1</v>
      </c>
      <c r="AH73">
        <v>3</v>
      </c>
      <c r="AI73">
        <v>-1</v>
      </c>
      <c r="AJ73" t="s">
        <v>6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ROW(Source!A118)</f>
        <v>118</v>
      </c>
      <c r="B74">
        <v>74715239</v>
      </c>
      <c r="C74">
        <v>74715230</v>
      </c>
      <c r="D74">
        <v>31715651</v>
      </c>
      <c r="E74">
        <v>70</v>
      </c>
      <c r="F74">
        <v>1</v>
      </c>
      <c r="G74">
        <v>1</v>
      </c>
      <c r="H74">
        <v>1</v>
      </c>
      <c r="I74" t="s">
        <v>265</v>
      </c>
      <c r="J74" t="s">
        <v>6</v>
      </c>
      <c r="K74" t="s">
        <v>266</v>
      </c>
      <c r="L74">
        <v>1191</v>
      </c>
      <c r="N74">
        <v>1013</v>
      </c>
      <c r="O74" t="s">
        <v>267</v>
      </c>
      <c r="P74" t="s">
        <v>267</v>
      </c>
      <c r="Q74">
        <v>1</v>
      </c>
      <c r="X74">
        <v>3.65</v>
      </c>
      <c r="Y74">
        <v>0</v>
      </c>
      <c r="Z74">
        <v>0</v>
      </c>
      <c r="AA74">
        <v>0</v>
      </c>
      <c r="AB74">
        <v>9.6199999999999992</v>
      </c>
      <c r="AC74">
        <v>0</v>
      </c>
      <c r="AD74">
        <v>1</v>
      </c>
      <c r="AE74">
        <v>1</v>
      </c>
      <c r="AF74" t="s">
        <v>26</v>
      </c>
      <c r="AG74">
        <v>3.8325</v>
      </c>
      <c r="AH74">
        <v>2</v>
      </c>
      <c r="AI74">
        <v>74715231</v>
      </c>
      <c r="AJ74">
        <v>70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ROW(Source!A118)</f>
        <v>118</v>
      </c>
      <c r="B75">
        <v>74715240</v>
      </c>
      <c r="C75">
        <v>74715230</v>
      </c>
      <c r="D75">
        <v>31709492</v>
      </c>
      <c r="E75">
        <v>70</v>
      </c>
      <c r="F75">
        <v>1</v>
      </c>
      <c r="G75">
        <v>1</v>
      </c>
      <c r="H75">
        <v>1</v>
      </c>
      <c r="I75" t="s">
        <v>268</v>
      </c>
      <c r="J75" t="s">
        <v>6</v>
      </c>
      <c r="K75" t="s">
        <v>269</v>
      </c>
      <c r="L75">
        <v>1191</v>
      </c>
      <c r="N75">
        <v>1013</v>
      </c>
      <c r="O75" t="s">
        <v>267</v>
      </c>
      <c r="P75" t="s">
        <v>267</v>
      </c>
      <c r="Q75">
        <v>1</v>
      </c>
      <c r="X75">
        <v>0.05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26</v>
      </c>
      <c r="AG75">
        <v>5.2500000000000005E-2</v>
      </c>
      <c r="AH75">
        <v>2</v>
      </c>
      <c r="AI75">
        <v>74715232</v>
      </c>
      <c r="AJ75">
        <v>71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ROW(Source!A118)</f>
        <v>118</v>
      </c>
      <c r="B76">
        <v>74715241</v>
      </c>
      <c r="C76">
        <v>74715230</v>
      </c>
      <c r="D76">
        <v>49672573</v>
      </c>
      <c r="E76">
        <v>1</v>
      </c>
      <c r="F76">
        <v>1</v>
      </c>
      <c r="G76">
        <v>1</v>
      </c>
      <c r="H76">
        <v>2</v>
      </c>
      <c r="I76" t="s">
        <v>270</v>
      </c>
      <c r="J76" t="s">
        <v>271</v>
      </c>
      <c r="K76" t="s">
        <v>272</v>
      </c>
      <c r="L76">
        <v>1367</v>
      </c>
      <c r="N76">
        <v>1011</v>
      </c>
      <c r="O76" t="s">
        <v>273</v>
      </c>
      <c r="P76" t="s">
        <v>273</v>
      </c>
      <c r="Q76">
        <v>1</v>
      </c>
      <c r="X76">
        <v>0.01</v>
      </c>
      <c r="Y76">
        <v>0</v>
      </c>
      <c r="Z76">
        <v>115.4</v>
      </c>
      <c r="AA76">
        <v>13.5</v>
      </c>
      <c r="AB76">
        <v>0</v>
      </c>
      <c r="AC76">
        <v>0</v>
      </c>
      <c r="AD76">
        <v>1</v>
      </c>
      <c r="AE76">
        <v>0</v>
      </c>
      <c r="AF76" t="s">
        <v>26</v>
      </c>
      <c r="AG76">
        <v>1.0500000000000001E-2</v>
      </c>
      <c r="AH76">
        <v>2</v>
      </c>
      <c r="AI76">
        <v>74715233</v>
      </c>
      <c r="AJ76">
        <v>72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ROW(Source!A118)</f>
        <v>118</v>
      </c>
      <c r="B77">
        <v>74715242</v>
      </c>
      <c r="C77">
        <v>74715230</v>
      </c>
      <c r="D77">
        <v>49672695</v>
      </c>
      <c r="E77">
        <v>1</v>
      </c>
      <c r="F77">
        <v>1</v>
      </c>
      <c r="G77">
        <v>1</v>
      </c>
      <c r="H77">
        <v>2</v>
      </c>
      <c r="I77" t="s">
        <v>274</v>
      </c>
      <c r="J77" t="s">
        <v>275</v>
      </c>
      <c r="K77" t="s">
        <v>276</v>
      </c>
      <c r="L77">
        <v>1367</v>
      </c>
      <c r="N77">
        <v>1011</v>
      </c>
      <c r="O77" t="s">
        <v>273</v>
      </c>
      <c r="P77" t="s">
        <v>273</v>
      </c>
      <c r="Q77">
        <v>1</v>
      </c>
      <c r="X77">
        <v>0.91</v>
      </c>
      <c r="Y77">
        <v>0</v>
      </c>
      <c r="Z77">
        <v>3.12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26</v>
      </c>
      <c r="AG77">
        <v>0.95550000000000013</v>
      </c>
      <c r="AH77">
        <v>2</v>
      </c>
      <c r="AI77">
        <v>74715234</v>
      </c>
      <c r="AJ77">
        <v>73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ROW(Source!A118)</f>
        <v>118</v>
      </c>
      <c r="B78">
        <v>74715243</v>
      </c>
      <c r="C78">
        <v>74715230</v>
      </c>
      <c r="D78">
        <v>49673503</v>
      </c>
      <c r="E78">
        <v>1</v>
      </c>
      <c r="F78">
        <v>1</v>
      </c>
      <c r="G78">
        <v>1</v>
      </c>
      <c r="H78">
        <v>2</v>
      </c>
      <c r="I78" t="s">
        <v>277</v>
      </c>
      <c r="J78" t="s">
        <v>278</v>
      </c>
      <c r="K78" t="s">
        <v>279</v>
      </c>
      <c r="L78">
        <v>1367</v>
      </c>
      <c r="N78">
        <v>1011</v>
      </c>
      <c r="O78" t="s">
        <v>273</v>
      </c>
      <c r="P78" t="s">
        <v>273</v>
      </c>
      <c r="Q78">
        <v>1</v>
      </c>
      <c r="X78">
        <v>0.04</v>
      </c>
      <c r="Y78">
        <v>0</v>
      </c>
      <c r="Z78">
        <v>65.709999999999994</v>
      </c>
      <c r="AA78">
        <v>11.6</v>
      </c>
      <c r="AB78">
        <v>0</v>
      </c>
      <c r="AC78">
        <v>0</v>
      </c>
      <c r="AD78">
        <v>1</v>
      </c>
      <c r="AE78">
        <v>0</v>
      </c>
      <c r="AF78" t="s">
        <v>26</v>
      </c>
      <c r="AG78">
        <v>4.2000000000000003E-2</v>
      </c>
      <c r="AH78">
        <v>2</v>
      </c>
      <c r="AI78">
        <v>74715235</v>
      </c>
      <c r="AJ78">
        <v>74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ROW(Source!A118)</f>
        <v>118</v>
      </c>
      <c r="B79">
        <v>74715244</v>
      </c>
      <c r="C79">
        <v>74715230</v>
      </c>
      <c r="D79">
        <v>49525488</v>
      </c>
      <c r="E79">
        <v>1</v>
      </c>
      <c r="F79">
        <v>1</v>
      </c>
      <c r="G79">
        <v>1</v>
      </c>
      <c r="H79">
        <v>3</v>
      </c>
      <c r="I79" t="s">
        <v>280</v>
      </c>
      <c r="J79" t="s">
        <v>281</v>
      </c>
      <c r="K79" t="s">
        <v>282</v>
      </c>
      <c r="L79">
        <v>1346</v>
      </c>
      <c r="N79">
        <v>1009</v>
      </c>
      <c r="O79" t="s">
        <v>283</v>
      </c>
      <c r="P79" t="s">
        <v>283</v>
      </c>
      <c r="Q79">
        <v>1</v>
      </c>
      <c r="X79">
        <v>0.02</v>
      </c>
      <c r="Y79">
        <v>9.0399999999999991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6</v>
      </c>
      <c r="AG79">
        <v>0.02</v>
      </c>
      <c r="AH79">
        <v>2</v>
      </c>
      <c r="AI79">
        <v>74715236</v>
      </c>
      <c r="AJ79">
        <v>75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ROW(Source!A118)</f>
        <v>118</v>
      </c>
      <c r="B80">
        <v>74715245</v>
      </c>
      <c r="C80">
        <v>74715230</v>
      </c>
      <c r="D80">
        <v>49526492</v>
      </c>
      <c r="E80">
        <v>1</v>
      </c>
      <c r="F80">
        <v>1</v>
      </c>
      <c r="G80">
        <v>1</v>
      </c>
      <c r="H80">
        <v>3</v>
      </c>
      <c r="I80" t="s">
        <v>284</v>
      </c>
      <c r="J80" t="s">
        <v>285</v>
      </c>
      <c r="K80" t="s">
        <v>286</v>
      </c>
      <c r="L80">
        <v>1346</v>
      </c>
      <c r="N80">
        <v>1009</v>
      </c>
      <c r="O80" t="s">
        <v>283</v>
      </c>
      <c r="P80" t="s">
        <v>283</v>
      </c>
      <c r="Q80">
        <v>1</v>
      </c>
      <c r="X80">
        <v>0.08</v>
      </c>
      <c r="Y80">
        <v>23.09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6</v>
      </c>
      <c r="AG80">
        <v>0.08</v>
      </c>
      <c r="AH80">
        <v>2</v>
      </c>
      <c r="AI80">
        <v>74715237</v>
      </c>
      <c r="AJ80">
        <v>76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ROW(Source!A120)</f>
        <v>120</v>
      </c>
      <c r="B81">
        <v>74715256</v>
      </c>
      <c r="C81">
        <v>74715247</v>
      </c>
      <c r="D81">
        <v>31715651</v>
      </c>
      <c r="E81">
        <v>70</v>
      </c>
      <c r="F81">
        <v>1</v>
      </c>
      <c r="G81">
        <v>1</v>
      </c>
      <c r="H81">
        <v>1</v>
      </c>
      <c r="I81" t="s">
        <v>265</v>
      </c>
      <c r="J81" t="s">
        <v>6</v>
      </c>
      <c r="K81" t="s">
        <v>266</v>
      </c>
      <c r="L81">
        <v>1191</v>
      </c>
      <c r="N81">
        <v>1013</v>
      </c>
      <c r="O81" t="s">
        <v>267</v>
      </c>
      <c r="P81" t="s">
        <v>267</v>
      </c>
      <c r="Q81">
        <v>1</v>
      </c>
      <c r="X81">
        <v>3.65</v>
      </c>
      <c r="Y81">
        <v>0</v>
      </c>
      <c r="Z81">
        <v>0</v>
      </c>
      <c r="AA81">
        <v>0</v>
      </c>
      <c r="AB81">
        <v>9.6199999999999992</v>
      </c>
      <c r="AC81">
        <v>0</v>
      </c>
      <c r="AD81">
        <v>1</v>
      </c>
      <c r="AE81">
        <v>1</v>
      </c>
      <c r="AF81" t="s">
        <v>26</v>
      </c>
      <c r="AG81">
        <v>3.8325</v>
      </c>
      <c r="AH81">
        <v>2</v>
      </c>
      <c r="AI81">
        <v>74715248</v>
      </c>
      <c r="AJ81">
        <v>78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ROW(Source!A120)</f>
        <v>120</v>
      </c>
      <c r="B82">
        <v>74715257</v>
      </c>
      <c r="C82">
        <v>74715247</v>
      </c>
      <c r="D82">
        <v>31709492</v>
      </c>
      <c r="E82">
        <v>70</v>
      </c>
      <c r="F82">
        <v>1</v>
      </c>
      <c r="G82">
        <v>1</v>
      </c>
      <c r="H82">
        <v>1</v>
      </c>
      <c r="I82" t="s">
        <v>268</v>
      </c>
      <c r="J82" t="s">
        <v>6</v>
      </c>
      <c r="K82" t="s">
        <v>269</v>
      </c>
      <c r="L82">
        <v>1191</v>
      </c>
      <c r="N82">
        <v>1013</v>
      </c>
      <c r="O82" t="s">
        <v>267</v>
      </c>
      <c r="P82" t="s">
        <v>267</v>
      </c>
      <c r="Q82">
        <v>1</v>
      </c>
      <c r="X82">
        <v>0.05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 t="s">
        <v>26</v>
      </c>
      <c r="AG82">
        <v>5.2500000000000005E-2</v>
      </c>
      <c r="AH82">
        <v>2</v>
      </c>
      <c r="AI82">
        <v>74715249</v>
      </c>
      <c r="AJ82">
        <v>79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ROW(Source!A120)</f>
        <v>120</v>
      </c>
      <c r="B83">
        <v>74715258</v>
      </c>
      <c r="C83">
        <v>74715247</v>
      </c>
      <c r="D83">
        <v>49672573</v>
      </c>
      <c r="E83">
        <v>1</v>
      </c>
      <c r="F83">
        <v>1</v>
      </c>
      <c r="G83">
        <v>1</v>
      </c>
      <c r="H83">
        <v>2</v>
      </c>
      <c r="I83" t="s">
        <v>270</v>
      </c>
      <c r="J83" t="s">
        <v>271</v>
      </c>
      <c r="K83" t="s">
        <v>272</v>
      </c>
      <c r="L83">
        <v>1367</v>
      </c>
      <c r="N83">
        <v>1011</v>
      </c>
      <c r="O83" t="s">
        <v>273</v>
      </c>
      <c r="P83" t="s">
        <v>273</v>
      </c>
      <c r="Q83">
        <v>1</v>
      </c>
      <c r="X83">
        <v>0.01</v>
      </c>
      <c r="Y83">
        <v>0</v>
      </c>
      <c r="Z83">
        <v>115.4</v>
      </c>
      <c r="AA83">
        <v>13.5</v>
      </c>
      <c r="AB83">
        <v>0</v>
      </c>
      <c r="AC83">
        <v>0</v>
      </c>
      <c r="AD83">
        <v>1</v>
      </c>
      <c r="AE83">
        <v>0</v>
      </c>
      <c r="AF83" t="s">
        <v>26</v>
      </c>
      <c r="AG83">
        <v>1.0500000000000001E-2</v>
      </c>
      <c r="AH83">
        <v>2</v>
      </c>
      <c r="AI83">
        <v>74715250</v>
      </c>
      <c r="AJ83">
        <v>80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ROW(Source!A120)</f>
        <v>120</v>
      </c>
      <c r="B84">
        <v>74715259</v>
      </c>
      <c r="C84">
        <v>74715247</v>
      </c>
      <c r="D84">
        <v>49672695</v>
      </c>
      <c r="E84">
        <v>1</v>
      </c>
      <c r="F84">
        <v>1</v>
      </c>
      <c r="G84">
        <v>1</v>
      </c>
      <c r="H84">
        <v>2</v>
      </c>
      <c r="I84" t="s">
        <v>274</v>
      </c>
      <c r="J84" t="s">
        <v>275</v>
      </c>
      <c r="K84" t="s">
        <v>276</v>
      </c>
      <c r="L84">
        <v>1367</v>
      </c>
      <c r="N84">
        <v>1011</v>
      </c>
      <c r="O84" t="s">
        <v>273</v>
      </c>
      <c r="P84" t="s">
        <v>273</v>
      </c>
      <c r="Q84">
        <v>1</v>
      </c>
      <c r="X84">
        <v>0.91</v>
      </c>
      <c r="Y84">
        <v>0</v>
      </c>
      <c r="Z84">
        <v>3.12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26</v>
      </c>
      <c r="AG84">
        <v>0.95550000000000013</v>
      </c>
      <c r="AH84">
        <v>2</v>
      </c>
      <c r="AI84">
        <v>74715251</v>
      </c>
      <c r="AJ84">
        <v>81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ROW(Source!A120)</f>
        <v>120</v>
      </c>
      <c r="B85">
        <v>74715260</v>
      </c>
      <c r="C85">
        <v>74715247</v>
      </c>
      <c r="D85">
        <v>49673503</v>
      </c>
      <c r="E85">
        <v>1</v>
      </c>
      <c r="F85">
        <v>1</v>
      </c>
      <c r="G85">
        <v>1</v>
      </c>
      <c r="H85">
        <v>2</v>
      </c>
      <c r="I85" t="s">
        <v>277</v>
      </c>
      <c r="J85" t="s">
        <v>278</v>
      </c>
      <c r="K85" t="s">
        <v>279</v>
      </c>
      <c r="L85">
        <v>1367</v>
      </c>
      <c r="N85">
        <v>1011</v>
      </c>
      <c r="O85" t="s">
        <v>273</v>
      </c>
      <c r="P85" t="s">
        <v>273</v>
      </c>
      <c r="Q85">
        <v>1</v>
      </c>
      <c r="X85">
        <v>0.04</v>
      </c>
      <c r="Y85">
        <v>0</v>
      </c>
      <c r="Z85">
        <v>65.709999999999994</v>
      </c>
      <c r="AA85">
        <v>11.6</v>
      </c>
      <c r="AB85">
        <v>0</v>
      </c>
      <c r="AC85">
        <v>0</v>
      </c>
      <c r="AD85">
        <v>1</v>
      </c>
      <c r="AE85">
        <v>0</v>
      </c>
      <c r="AF85" t="s">
        <v>26</v>
      </c>
      <c r="AG85">
        <v>4.2000000000000003E-2</v>
      </c>
      <c r="AH85">
        <v>2</v>
      </c>
      <c r="AI85">
        <v>74715252</v>
      </c>
      <c r="AJ85">
        <v>82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ROW(Source!A120)</f>
        <v>120</v>
      </c>
      <c r="B86">
        <v>74715261</v>
      </c>
      <c r="C86">
        <v>74715247</v>
      </c>
      <c r="D86">
        <v>49525488</v>
      </c>
      <c r="E86">
        <v>1</v>
      </c>
      <c r="F86">
        <v>1</v>
      </c>
      <c r="G86">
        <v>1</v>
      </c>
      <c r="H86">
        <v>3</v>
      </c>
      <c r="I86" t="s">
        <v>280</v>
      </c>
      <c r="J86" t="s">
        <v>281</v>
      </c>
      <c r="K86" t="s">
        <v>282</v>
      </c>
      <c r="L86">
        <v>1346</v>
      </c>
      <c r="N86">
        <v>1009</v>
      </c>
      <c r="O86" t="s">
        <v>283</v>
      </c>
      <c r="P86" t="s">
        <v>283</v>
      </c>
      <c r="Q86">
        <v>1</v>
      </c>
      <c r="X86">
        <v>0.02</v>
      </c>
      <c r="Y86">
        <v>9.0399999999999991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6</v>
      </c>
      <c r="AG86">
        <v>0.02</v>
      </c>
      <c r="AH86">
        <v>2</v>
      </c>
      <c r="AI86">
        <v>74715253</v>
      </c>
      <c r="AJ86">
        <v>83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ROW(Source!A120)</f>
        <v>120</v>
      </c>
      <c r="B87">
        <v>74715262</v>
      </c>
      <c r="C87">
        <v>74715247</v>
      </c>
      <c r="D87">
        <v>49526492</v>
      </c>
      <c r="E87">
        <v>1</v>
      </c>
      <c r="F87">
        <v>1</v>
      </c>
      <c r="G87">
        <v>1</v>
      </c>
      <c r="H87">
        <v>3</v>
      </c>
      <c r="I87" t="s">
        <v>284</v>
      </c>
      <c r="J87" t="s">
        <v>285</v>
      </c>
      <c r="K87" t="s">
        <v>286</v>
      </c>
      <c r="L87">
        <v>1346</v>
      </c>
      <c r="N87">
        <v>1009</v>
      </c>
      <c r="O87" t="s">
        <v>283</v>
      </c>
      <c r="P87" t="s">
        <v>283</v>
      </c>
      <c r="Q87">
        <v>1</v>
      </c>
      <c r="X87">
        <v>0.08</v>
      </c>
      <c r="Y87">
        <v>23.09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6</v>
      </c>
      <c r="AG87">
        <v>0.08</v>
      </c>
      <c r="AH87">
        <v>2</v>
      </c>
      <c r="AI87">
        <v>74715254</v>
      </c>
      <c r="AJ87">
        <v>84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ROW(Source!A122)</f>
        <v>122</v>
      </c>
      <c r="B88">
        <v>74715275</v>
      </c>
      <c r="C88">
        <v>74715264</v>
      </c>
      <c r="D88">
        <v>31714704</v>
      </c>
      <c r="E88">
        <v>70</v>
      </c>
      <c r="F88">
        <v>1</v>
      </c>
      <c r="G88">
        <v>1</v>
      </c>
      <c r="H88">
        <v>1</v>
      </c>
      <c r="I88" t="s">
        <v>287</v>
      </c>
      <c r="J88" t="s">
        <v>6</v>
      </c>
      <c r="K88" t="s">
        <v>288</v>
      </c>
      <c r="L88">
        <v>1191</v>
      </c>
      <c r="N88">
        <v>1013</v>
      </c>
      <c r="O88" t="s">
        <v>267</v>
      </c>
      <c r="P88" t="s">
        <v>267</v>
      </c>
      <c r="Q88">
        <v>1</v>
      </c>
      <c r="X88">
        <v>1.07</v>
      </c>
      <c r="Y88">
        <v>0</v>
      </c>
      <c r="Z88">
        <v>0</v>
      </c>
      <c r="AA88">
        <v>0</v>
      </c>
      <c r="AB88">
        <v>8.9700000000000006</v>
      </c>
      <c r="AC88">
        <v>0</v>
      </c>
      <c r="AD88">
        <v>1</v>
      </c>
      <c r="AE88">
        <v>1</v>
      </c>
      <c r="AF88" t="s">
        <v>26</v>
      </c>
      <c r="AG88">
        <v>1.1235000000000002</v>
      </c>
      <c r="AH88">
        <v>2</v>
      </c>
      <c r="AI88">
        <v>74715265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ROW(Source!A122)</f>
        <v>122</v>
      </c>
      <c r="B89">
        <v>74715276</v>
      </c>
      <c r="C89">
        <v>74715264</v>
      </c>
      <c r="D89">
        <v>31709492</v>
      </c>
      <c r="E89">
        <v>70</v>
      </c>
      <c r="F89">
        <v>1</v>
      </c>
      <c r="G89">
        <v>1</v>
      </c>
      <c r="H89">
        <v>1</v>
      </c>
      <c r="I89" t="s">
        <v>268</v>
      </c>
      <c r="J89" t="s">
        <v>6</v>
      </c>
      <c r="K89" t="s">
        <v>269</v>
      </c>
      <c r="L89">
        <v>1191</v>
      </c>
      <c r="N89">
        <v>1013</v>
      </c>
      <c r="O89" t="s">
        <v>267</v>
      </c>
      <c r="P89" t="s">
        <v>267</v>
      </c>
      <c r="Q89">
        <v>1</v>
      </c>
      <c r="X89">
        <v>0.01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26</v>
      </c>
      <c r="AG89">
        <v>1.0500000000000001E-2</v>
      </c>
      <c r="AH89">
        <v>2</v>
      </c>
      <c r="AI89">
        <v>74715266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ROW(Source!A122)</f>
        <v>122</v>
      </c>
      <c r="B90">
        <v>74715277</v>
      </c>
      <c r="C90">
        <v>74715264</v>
      </c>
      <c r="D90">
        <v>49673503</v>
      </c>
      <c r="E90">
        <v>1</v>
      </c>
      <c r="F90">
        <v>1</v>
      </c>
      <c r="G90">
        <v>1</v>
      </c>
      <c r="H90">
        <v>2</v>
      </c>
      <c r="I90" t="s">
        <v>277</v>
      </c>
      <c r="J90" t="s">
        <v>278</v>
      </c>
      <c r="K90" t="s">
        <v>279</v>
      </c>
      <c r="L90">
        <v>1367</v>
      </c>
      <c r="N90">
        <v>1011</v>
      </c>
      <c r="O90" t="s">
        <v>273</v>
      </c>
      <c r="P90" t="s">
        <v>273</v>
      </c>
      <c r="Q90">
        <v>1</v>
      </c>
      <c r="X90">
        <v>0.01</v>
      </c>
      <c r="Y90">
        <v>0</v>
      </c>
      <c r="Z90">
        <v>65.709999999999994</v>
      </c>
      <c r="AA90">
        <v>11.6</v>
      </c>
      <c r="AB90">
        <v>0</v>
      </c>
      <c r="AC90">
        <v>0</v>
      </c>
      <c r="AD90">
        <v>1</v>
      </c>
      <c r="AE90">
        <v>0</v>
      </c>
      <c r="AF90" t="s">
        <v>26</v>
      </c>
      <c r="AG90">
        <v>1.0500000000000001E-2</v>
      </c>
      <c r="AH90">
        <v>2</v>
      </c>
      <c r="AI90">
        <v>74715267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ROW(Source!A122)</f>
        <v>122</v>
      </c>
      <c r="B91">
        <v>74715278</v>
      </c>
      <c r="C91">
        <v>74715264</v>
      </c>
      <c r="D91">
        <v>49673715</v>
      </c>
      <c r="E91">
        <v>1</v>
      </c>
      <c r="F91">
        <v>1</v>
      </c>
      <c r="G91">
        <v>1</v>
      </c>
      <c r="H91">
        <v>2</v>
      </c>
      <c r="I91" t="s">
        <v>289</v>
      </c>
      <c r="J91" t="s">
        <v>290</v>
      </c>
      <c r="K91" t="s">
        <v>291</v>
      </c>
      <c r="L91">
        <v>1367</v>
      </c>
      <c r="N91">
        <v>1011</v>
      </c>
      <c r="O91" t="s">
        <v>273</v>
      </c>
      <c r="P91" t="s">
        <v>273</v>
      </c>
      <c r="Q91">
        <v>1</v>
      </c>
      <c r="X91">
        <v>0.1</v>
      </c>
      <c r="Y91">
        <v>0</v>
      </c>
      <c r="Z91">
        <v>8.1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26</v>
      </c>
      <c r="AG91">
        <v>0.10500000000000001</v>
      </c>
      <c r="AH91">
        <v>2</v>
      </c>
      <c r="AI91">
        <v>74715268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ROW(Source!A122)</f>
        <v>122</v>
      </c>
      <c r="B92">
        <v>74715279</v>
      </c>
      <c r="C92">
        <v>74715264</v>
      </c>
      <c r="D92">
        <v>49523218</v>
      </c>
      <c r="E92">
        <v>1</v>
      </c>
      <c r="F92">
        <v>1</v>
      </c>
      <c r="G92">
        <v>1</v>
      </c>
      <c r="H92">
        <v>3</v>
      </c>
      <c r="I92" t="s">
        <v>54</v>
      </c>
      <c r="J92" t="s">
        <v>57</v>
      </c>
      <c r="K92" t="s">
        <v>55</v>
      </c>
      <c r="L92">
        <v>1374</v>
      </c>
      <c r="N92">
        <v>1013</v>
      </c>
      <c r="O92" t="s">
        <v>56</v>
      </c>
      <c r="P92" t="s">
        <v>56</v>
      </c>
      <c r="Q92">
        <v>1</v>
      </c>
      <c r="X92">
        <v>0.1</v>
      </c>
      <c r="Y92">
        <v>1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6</v>
      </c>
      <c r="AG92">
        <v>0.1</v>
      </c>
      <c r="AH92">
        <v>2</v>
      </c>
      <c r="AI92">
        <v>74715269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ROW(Source!A122)</f>
        <v>122</v>
      </c>
      <c r="B93">
        <v>74715280</v>
      </c>
      <c r="C93">
        <v>74715264</v>
      </c>
      <c r="D93">
        <v>49524301</v>
      </c>
      <c r="E93">
        <v>1</v>
      </c>
      <c r="F93">
        <v>1</v>
      </c>
      <c r="G93">
        <v>1</v>
      </c>
      <c r="H93">
        <v>3</v>
      </c>
      <c r="I93" t="s">
        <v>292</v>
      </c>
      <c r="J93" t="s">
        <v>293</v>
      </c>
      <c r="K93" t="s">
        <v>294</v>
      </c>
      <c r="L93">
        <v>1348</v>
      </c>
      <c r="N93">
        <v>1009</v>
      </c>
      <c r="O93" t="s">
        <v>295</v>
      </c>
      <c r="P93" t="s">
        <v>295</v>
      </c>
      <c r="Q93">
        <v>1000</v>
      </c>
      <c r="X93">
        <v>1.0000000000000001E-5</v>
      </c>
      <c r="Y93">
        <v>10362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6</v>
      </c>
      <c r="AG93">
        <v>1.0000000000000001E-5</v>
      </c>
      <c r="AH93">
        <v>2</v>
      </c>
      <c r="AI93">
        <v>74715270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ROW(Source!A122)</f>
        <v>122</v>
      </c>
      <c r="B94">
        <v>74715281</v>
      </c>
      <c r="C94">
        <v>74715264</v>
      </c>
      <c r="D94">
        <v>49525498</v>
      </c>
      <c r="E94">
        <v>1</v>
      </c>
      <c r="F94">
        <v>1</v>
      </c>
      <c r="G94">
        <v>1</v>
      </c>
      <c r="H94">
        <v>3</v>
      </c>
      <c r="I94" t="s">
        <v>296</v>
      </c>
      <c r="J94" t="s">
        <v>297</v>
      </c>
      <c r="K94" t="s">
        <v>298</v>
      </c>
      <c r="L94">
        <v>1348</v>
      </c>
      <c r="N94">
        <v>1009</v>
      </c>
      <c r="O94" t="s">
        <v>295</v>
      </c>
      <c r="P94" t="s">
        <v>295</v>
      </c>
      <c r="Q94">
        <v>1000</v>
      </c>
      <c r="X94">
        <v>8.0000000000000007E-5</v>
      </c>
      <c r="Y94">
        <v>12430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6</v>
      </c>
      <c r="AG94">
        <v>8.0000000000000007E-5</v>
      </c>
      <c r="AH94">
        <v>2</v>
      </c>
      <c r="AI94">
        <v>74715271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ROW(Source!A122)</f>
        <v>122</v>
      </c>
      <c r="B95">
        <v>74715282</v>
      </c>
      <c r="C95">
        <v>74715264</v>
      </c>
      <c r="D95">
        <v>49543539</v>
      </c>
      <c r="E95">
        <v>1</v>
      </c>
      <c r="F95">
        <v>1</v>
      </c>
      <c r="G95">
        <v>1</v>
      </c>
      <c r="H95">
        <v>3</v>
      </c>
      <c r="I95" t="s">
        <v>299</v>
      </c>
      <c r="J95" t="s">
        <v>300</v>
      </c>
      <c r="K95" t="s">
        <v>301</v>
      </c>
      <c r="L95">
        <v>1348</v>
      </c>
      <c r="N95">
        <v>1009</v>
      </c>
      <c r="O95" t="s">
        <v>295</v>
      </c>
      <c r="P95" t="s">
        <v>295</v>
      </c>
      <c r="Q95">
        <v>1000</v>
      </c>
      <c r="X95">
        <v>4.2999999999999999E-4</v>
      </c>
      <c r="Y95">
        <v>6508.75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6</v>
      </c>
      <c r="AG95">
        <v>4.2999999999999999E-4</v>
      </c>
      <c r="AH95">
        <v>2</v>
      </c>
      <c r="AI95">
        <v>74715272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ROW(Source!A122)</f>
        <v>122</v>
      </c>
      <c r="B96">
        <v>74715283</v>
      </c>
      <c r="C96">
        <v>74715264</v>
      </c>
      <c r="D96">
        <v>49565709</v>
      </c>
      <c r="E96">
        <v>1</v>
      </c>
      <c r="F96">
        <v>1</v>
      </c>
      <c r="G96">
        <v>1</v>
      </c>
      <c r="H96">
        <v>3</v>
      </c>
      <c r="I96" t="s">
        <v>62</v>
      </c>
      <c r="J96" t="s">
        <v>65</v>
      </c>
      <c r="K96" t="s">
        <v>63</v>
      </c>
      <c r="L96">
        <v>1327</v>
      </c>
      <c r="N96">
        <v>1005</v>
      </c>
      <c r="O96" t="s">
        <v>64</v>
      </c>
      <c r="P96" t="s">
        <v>64</v>
      </c>
      <c r="Q96">
        <v>1</v>
      </c>
      <c r="X96">
        <v>0.02</v>
      </c>
      <c r="Y96">
        <v>1539.5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6</v>
      </c>
      <c r="AG96">
        <v>0.02</v>
      </c>
      <c r="AH96">
        <v>2</v>
      </c>
      <c r="AI96">
        <v>74715274</v>
      </c>
      <c r="AJ96">
        <v>94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ROW(Source!A126)</f>
        <v>126</v>
      </c>
      <c r="B97">
        <v>74715298</v>
      </c>
      <c r="C97">
        <v>74715287</v>
      </c>
      <c r="D97">
        <v>31714704</v>
      </c>
      <c r="E97">
        <v>70</v>
      </c>
      <c r="F97">
        <v>1</v>
      </c>
      <c r="G97">
        <v>1</v>
      </c>
      <c r="H97">
        <v>1</v>
      </c>
      <c r="I97" t="s">
        <v>287</v>
      </c>
      <c r="J97" t="s">
        <v>6</v>
      </c>
      <c r="K97" t="s">
        <v>288</v>
      </c>
      <c r="L97">
        <v>1191</v>
      </c>
      <c r="N97">
        <v>1013</v>
      </c>
      <c r="O97" t="s">
        <v>267</v>
      </c>
      <c r="P97" t="s">
        <v>267</v>
      </c>
      <c r="Q97">
        <v>1</v>
      </c>
      <c r="X97">
        <v>1.07</v>
      </c>
      <c r="Y97">
        <v>0</v>
      </c>
      <c r="Z97">
        <v>0</v>
      </c>
      <c r="AA97">
        <v>0</v>
      </c>
      <c r="AB97">
        <v>8.9700000000000006</v>
      </c>
      <c r="AC97">
        <v>0</v>
      </c>
      <c r="AD97">
        <v>1</v>
      </c>
      <c r="AE97">
        <v>1</v>
      </c>
      <c r="AF97" t="s">
        <v>26</v>
      </c>
      <c r="AG97">
        <v>1.1235000000000002</v>
      </c>
      <c r="AH97">
        <v>2</v>
      </c>
      <c r="AI97">
        <v>74715288</v>
      </c>
      <c r="AJ97">
        <v>96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ROW(Source!A126)</f>
        <v>126</v>
      </c>
      <c r="B98">
        <v>74715299</v>
      </c>
      <c r="C98">
        <v>74715287</v>
      </c>
      <c r="D98">
        <v>31709492</v>
      </c>
      <c r="E98">
        <v>70</v>
      </c>
      <c r="F98">
        <v>1</v>
      </c>
      <c r="G98">
        <v>1</v>
      </c>
      <c r="H98">
        <v>1</v>
      </c>
      <c r="I98" t="s">
        <v>268</v>
      </c>
      <c r="J98" t="s">
        <v>6</v>
      </c>
      <c r="K98" t="s">
        <v>269</v>
      </c>
      <c r="L98">
        <v>1191</v>
      </c>
      <c r="N98">
        <v>1013</v>
      </c>
      <c r="O98" t="s">
        <v>267</v>
      </c>
      <c r="P98" t="s">
        <v>267</v>
      </c>
      <c r="Q98">
        <v>1</v>
      </c>
      <c r="X98">
        <v>0.01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26</v>
      </c>
      <c r="AG98">
        <v>1.0500000000000001E-2</v>
      </c>
      <c r="AH98">
        <v>2</v>
      </c>
      <c r="AI98">
        <v>74715289</v>
      </c>
      <c r="AJ98">
        <v>97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ROW(Source!A126)</f>
        <v>126</v>
      </c>
      <c r="B99">
        <v>74715300</v>
      </c>
      <c r="C99">
        <v>74715287</v>
      </c>
      <c r="D99">
        <v>49673503</v>
      </c>
      <c r="E99">
        <v>1</v>
      </c>
      <c r="F99">
        <v>1</v>
      </c>
      <c r="G99">
        <v>1</v>
      </c>
      <c r="H99">
        <v>2</v>
      </c>
      <c r="I99" t="s">
        <v>277</v>
      </c>
      <c r="J99" t="s">
        <v>278</v>
      </c>
      <c r="K99" t="s">
        <v>279</v>
      </c>
      <c r="L99">
        <v>1367</v>
      </c>
      <c r="N99">
        <v>1011</v>
      </c>
      <c r="O99" t="s">
        <v>273</v>
      </c>
      <c r="P99" t="s">
        <v>273</v>
      </c>
      <c r="Q99">
        <v>1</v>
      </c>
      <c r="X99">
        <v>0.01</v>
      </c>
      <c r="Y99">
        <v>0</v>
      </c>
      <c r="Z99">
        <v>65.709999999999994</v>
      </c>
      <c r="AA99">
        <v>11.6</v>
      </c>
      <c r="AB99">
        <v>0</v>
      </c>
      <c r="AC99">
        <v>0</v>
      </c>
      <c r="AD99">
        <v>1</v>
      </c>
      <c r="AE99">
        <v>0</v>
      </c>
      <c r="AF99" t="s">
        <v>26</v>
      </c>
      <c r="AG99">
        <v>1.0500000000000001E-2</v>
      </c>
      <c r="AH99">
        <v>2</v>
      </c>
      <c r="AI99">
        <v>74715290</v>
      </c>
      <c r="AJ99">
        <v>98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ROW(Source!A126)</f>
        <v>126</v>
      </c>
      <c r="B100">
        <v>74715301</v>
      </c>
      <c r="C100">
        <v>74715287</v>
      </c>
      <c r="D100">
        <v>49673715</v>
      </c>
      <c r="E100">
        <v>1</v>
      </c>
      <c r="F100">
        <v>1</v>
      </c>
      <c r="G100">
        <v>1</v>
      </c>
      <c r="H100">
        <v>2</v>
      </c>
      <c r="I100" t="s">
        <v>289</v>
      </c>
      <c r="J100" t="s">
        <v>290</v>
      </c>
      <c r="K100" t="s">
        <v>291</v>
      </c>
      <c r="L100">
        <v>1367</v>
      </c>
      <c r="N100">
        <v>1011</v>
      </c>
      <c r="O100" t="s">
        <v>273</v>
      </c>
      <c r="P100" t="s">
        <v>273</v>
      </c>
      <c r="Q100">
        <v>1</v>
      </c>
      <c r="X100">
        <v>0.1</v>
      </c>
      <c r="Y100">
        <v>0</v>
      </c>
      <c r="Z100">
        <v>8.1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26</v>
      </c>
      <c r="AG100">
        <v>0.10500000000000001</v>
      </c>
      <c r="AH100">
        <v>2</v>
      </c>
      <c r="AI100">
        <v>74715291</v>
      </c>
      <c r="AJ100">
        <v>99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ROW(Source!A126)</f>
        <v>126</v>
      </c>
      <c r="B101">
        <v>74715302</v>
      </c>
      <c r="C101">
        <v>74715287</v>
      </c>
      <c r="D101">
        <v>49523218</v>
      </c>
      <c r="E101">
        <v>1</v>
      </c>
      <c r="F101">
        <v>1</v>
      </c>
      <c r="G101">
        <v>1</v>
      </c>
      <c r="H101">
        <v>3</v>
      </c>
      <c r="I101" t="s">
        <v>54</v>
      </c>
      <c r="J101" t="s">
        <v>57</v>
      </c>
      <c r="K101" t="s">
        <v>55</v>
      </c>
      <c r="L101">
        <v>1374</v>
      </c>
      <c r="N101">
        <v>1013</v>
      </c>
      <c r="O101" t="s">
        <v>56</v>
      </c>
      <c r="P101" t="s">
        <v>56</v>
      </c>
      <c r="Q101">
        <v>1</v>
      </c>
      <c r="X101">
        <v>0.1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 t="s">
        <v>6</v>
      </c>
      <c r="AG101">
        <v>0.1</v>
      </c>
      <c r="AH101">
        <v>2</v>
      </c>
      <c r="AI101">
        <v>74715292</v>
      </c>
      <c r="AJ101">
        <v>100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ROW(Source!A126)</f>
        <v>126</v>
      </c>
      <c r="B102">
        <v>74715303</v>
      </c>
      <c r="C102">
        <v>74715287</v>
      </c>
      <c r="D102">
        <v>49524301</v>
      </c>
      <c r="E102">
        <v>1</v>
      </c>
      <c r="F102">
        <v>1</v>
      </c>
      <c r="G102">
        <v>1</v>
      </c>
      <c r="H102">
        <v>3</v>
      </c>
      <c r="I102" t="s">
        <v>292</v>
      </c>
      <c r="J102" t="s">
        <v>293</v>
      </c>
      <c r="K102" t="s">
        <v>294</v>
      </c>
      <c r="L102">
        <v>1348</v>
      </c>
      <c r="N102">
        <v>1009</v>
      </c>
      <c r="O102" t="s">
        <v>295</v>
      </c>
      <c r="P102" t="s">
        <v>295</v>
      </c>
      <c r="Q102">
        <v>1000</v>
      </c>
      <c r="X102">
        <v>1.0000000000000001E-5</v>
      </c>
      <c r="Y102">
        <v>10362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6</v>
      </c>
      <c r="AG102">
        <v>1.0000000000000001E-5</v>
      </c>
      <c r="AH102">
        <v>2</v>
      </c>
      <c r="AI102">
        <v>74715293</v>
      </c>
      <c r="AJ102">
        <v>101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ROW(Source!A126)</f>
        <v>126</v>
      </c>
      <c r="B103">
        <v>74715304</v>
      </c>
      <c r="C103">
        <v>74715287</v>
      </c>
      <c r="D103">
        <v>49525498</v>
      </c>
      <c r="E103">
        <v>1</v>
      </c>
      <c r="F103">
        <v>1</v>
      </c>
      <c r="G103">
        <v>1</v>
      </c>
      <c r="H103">
        <v>3</v>
      </c>
      <c r="I103" t="s">
        <v>296</v>
      </c>
      <c r="J103" t="s">
        <v>297</v>
      </c>
      <c r="K103" t="s">
        <v>298</v>
      </c>
      <c r="L103">
        <v>1348</v>
      </c>
      <c r="N103">
        <v>1009</v>
      </c>
      <c r="O103" t="s">
        <v>295</v>
      </c>
      <c r="P103" t="s">
        <v>295</v>
      </c>
      <c r="Q103">
        <v>1000</v>
      </c>
      <c r="X103">
        <v>8.0000000000000007E-5</v>
      </c>
      <c r="Y103">
        <v>12430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6</v>
      </c>
      <c r="AG103">
        <v>8.0000000000000007E-5</v>
      </c>
      <c r="AH103">
        <v>2</v>
      </c>
      <c r="AI103">
        <v>74715294</v>
      </c>
      <c r="AJ103">
        <v>102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ROW(Source!A126)</f>
        <v>126</v>
      </c>
      <c r="B104">
        <v>74715305</v>
      </c>
      <c r="C104">
        <v>74715287</v>
      </c>
      <c r="D104">
        <v>49543539</v>
      </c>
      <c r="E104">
        <v>1</v>
      </c>
      <c r="F104">
        <v>1</v>
      </c>
      <c r="G104">
        <v>1</v>
      </c>
      <c r="H104">
        <v>3</v>
      </c>
      <c r="I104" t="s">
        <v>299</v>
      </c>
      <c r="J104" t="s">
        <v>300</v>
      </c>
      <c r="K104" t="s">
        <v>301</v>
      </c>
      <c r="L104">
        <v>1348</v>
      </c>
      <c r="N104">
        <v>1009</v>
      </c>
      <c r="O104" t="s">
        <v>295</v>
      </c>
      <c r="P104" t="s">
        <v>295</v>
      </c>
      <c r="Q104">
        <v>1000</v>
      </c>
      <c r="X104">
        <v>4.2999999999999999E-4</v>
      </c>
      <c r="Y104">
        <v>6508.75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6</v>
      </c>
      <c r="AG104">
        <v>4.2999999999999999E-4</v>
      </c>
      <c r="AH104">
        <v>2</v>
      </c>
      <c r="AI104">
        <v>74715295</v>
      </c>
      <c r="AJ104">
        <v>103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ROW(Source!A126)</f>
        <v>126</v>
      </c>
      <c r="B105">
        <v>74715306</v>
      </c>
      <c r="C105">
        <v>74715287</v>
      </c>
      <c r="D105">
        <v>49565709</v>
      </c>
      <c r="E105">
        <v>1</v>
      </c>
      <c r="F105">
        <v>1</v>
      </c>
      <c r="G105">
        <v>1</v>
      </c>
      <c r="H105">
        <v>3</v>
      </c>
      <c r="I105" t="s">
        <v>62</v>
      </c>
      <c r="J105" t="s">
        <v>65</v>
      </c>
      <c r="K105" t="s">
        <v>63</v>
      </c>
      <c r="L105">
        <v>1327</v>
      </c>
      <c r="N105">
        <v>1005</v>
      </c>
      <c r="O105" t="s">
        <v>64</v>
      </c>
      <c r="P105" t="s">
        <v>64</v>
      </c>
      <c r="Q105">
        <v>1</v>
      </c>
      <c r="X105">
        <v>0.02</v>
      </c>
      <c r="Y105">
        <v>1539.5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6</v>
      </c>
      <c r="AG105">
        <v>0.02</v>
      </c>
      <c r="AH105">
        <v>2</v>
      </c>
      <c r="AI105">
        <v>74715297</v>
      </c>
      <c r="AJ105">
        <v>104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ROW(Source!A130)</f>
        <v>130</v>
      </c>
      <c r="B106">
        <v>74715359</v>
      </c>
      <c r="C106">
        <v>74715345</v>
      </c>
      <c r="D106">
        <v>31715109</v>
      </c>
      <c r="E106">
        <v>70</v>
      </c>
      <c r="F106">
        <v>1</v>
      </c>
      <c r="G106">
        <v>1</v>
      </c>
      <c r="H106">
        <v>1</v>
      </c>
      <c r="I106" t="s">
        <v>302</v>
      </c>
      <c r="J106" t="s">
        <v>6</v>
      </c>
      <c r="K106" t="s">
        <v>303</v>
      </c>
      <c r="L106">
        <v>1191</v>
      </c>
      <c r="N106">
        <v>1013</v>
      </c>
      <c r="O106" t="s">
        <v>267</v>
      </c>
      <c r="P106" t="s">
        <v>267</v>
      </c>
      <c r="Q106">
        <v>1</v>
      </c>
      <c r="X106">
        <v>154</v>
      </c>
      <c r="Y106">
        <v>0</v>
      </c>
      <c r="Z106">
        <v>0</v>
      </c>
      <c r="AA106">
        <v>0</v>
      </c>
      <c r="AB106">
        <v>8.74</v>
      </c>
      <c r="AC106">
        <v>0</v>
      </c>
      <c r="AD106">
        <v>1</v>
      </c>
      <c r="AE106">
        <v>1</v>
      </c>
      <c r="AF106" t="s">
        <v>83</v>
      </c>
      <c r="AG106">
        <v>161.70000000000002</v>
      </c>
      <c r="AH106">
        <v>2</v>
      </c>
      <c r="AI106">
        <v>74715346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ROW(Source!A130)</f>
        <v>130</v>
      </c>
      <c r="B107">
        <v>74715360</v>
      </c>
      <c r="C107">
        <v>74715345</v>
      </c>
      <c r="D107">
        <v>31709492</v>
      </c>
      <c r="E107">
        <v>70</v>
      </c>
      <c r="F107">
        <v>1</v>
      </c>
      <c r="G107">
        <v>1</v>
      </c>
      <c r="H107">
        <v>1</v>
      </c>
      <c r="I107" t="s">
        <v>268</v>
      </c>
      <c r="J107" t="s">
        <v>6</v>
      </c>
      <c r="K107" t="s">
        <v>269</v>
      </c>
      <c r="L107">
        <v>1191</v>
      </c>
      <c r="N107">
        <v>1013</v>
      </c>
      <c r="O107" t="s">
        <v>267</v>
      </c>
      <c r="P107" t="s">
        <v>267</v>
      </c>
      <c r="Q107">
        <v>1</v>
      </c>
      <c r="X107">
        <v>1.2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2</v>
      </c>
      <c r="AF107" t="s">
        <v>83</v>
      </c>
      <c r="AG107">
        <v>1.26</v>
      </c>
      <c r="AH107">
        <v>2</v>
      </c>
      <c r="AI107">
        <v>74715347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ROW(Source!A130)</f>
        <v>130</v>
      </c>
      <c r="B108">
        <v>74715361</v>
      </c>
      <c r="C108">
        <v>74715345</v>
      </c>
      <c r="D108">
        <v>49672573</v>
      </c>
      <c r="E108">
        <v>1</v>
      </c>
      <c r="F108">
        <v>1</v>
      </c>
      <c r="G108">
        <v>1</v>
      </c>
      <c r="H108">
        <v>2</v>
      </c>
      <c r="I108" t="s">
        <v>270</v>
      </c>
      <c r="J108" t="s">
        <v>271</v>
      </c>
      <c r="K108" t="s">
        <v>272</v>
      </c>
      <c r="L108">
        <v>1367</v>
      </c>
      <c r="N108">
        <v>1011</v>
      </c>
      <c r="O108" t="s">
        <v>273</v>
      </c>
      <c r="P108" t="s">
        <v>273</v>
      </c>
      <c r="Q108">
        <v>1</v>
      </c>
      <c r="X108">
        <v>0.48</v>
      </c>
      <c r="Y108">
        <v>0</v>
      </c>
      <c r="Z108">
        <v>115.4</v>
      </c>
      <c r="AA108">
        <v>13.5</v>
      </c>
      <c r="AB108">
        <v>0</v>
      </c>
      <c r="AC108">
        <v>0</v>
      </c>
      <c r="AD108">
        <v>1</v>
      </c>
      <c r="AE108">
        <v>0</v>
      </c>
      <c r="AF108" t="s">
        <v>83</v>
      </c>
      <c r="AG108">
        <v>0.504</v>
      </c>
      <c r="AH108">
        <v>2</v>
      </c>
      <c r="AI108">
        <v>74715348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ROW(Source!A130)</f>
        <v>130</v>
      </c>
      <c r="B109">
        <v>74715362</v>
      </c>
      <c r="C109">
        <v>74715345</v>
      </c>
      <c r="D109">
        <v>49672703</v>
      </c>
      <c r="E109">
        <v>1</v>
      </c>
      <c r="F109">
        <v>1</v>
      </c>
      <c r="G109">
        <v>1</v>
      </c>
      <c r="H109">
        <v>2</v>
      </c>
      <c r="I109" t="s">
        <v>304</v>
      </c>
      <c r="J109" t="s">
        <v>305</v>
      </c>
      <c r="K109" t="s">
        <v>306</v>
      </c>
      <c r="L109">
        <v>1367</v>
      </c>
      <c r="N109">
        <v>1011</v>
      </c>
      <c r="O109" t="s">
        <v>273</v>
      </c>
      <c r="P109" t="s">
        <v>273</v>
      </c>
      <c r="Q109">
        <v>1</v>
      </c>
      <c r="X109">
        <v>0.34</v>
      </c>
      <c r="Y109">
        <v>0</v>
      </c>
      <c r="Z109">
        <v>6.66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83</v>
      </c>
      <c r="AG109">
        <v>0.35700000000000004</v>
      </c>
      <c r="AH109">
        <v>2</v>
      </c>
      <c r="AI109">
        <v>74715349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ROW(Source!A130)</f>
        <v>130</v>
      </c>
      <c r="B110">
        <v>74715363</v>
      </c>
      <c r="C110">
        <v>74715345</v>
      </c>
      <c r="D110">
        <v>49673503</v>
      </c>
      <c r="E110">
        <v>1</v>
      </c>
      <c r="F110">
        <v>1</v>
      </c>
      <c r="G110">
        <v>1</v>
      </c>
      <c r="H110">
        <v>2</v>
      </c>
      <c r="I110" t="s">
        <v>277</v>
      </c>
      <c r="J110" t="s">
        <v>278</v>
      </c>
      <c r="K110" t="s">
        <v>279</v>
      </c>
      <c r="L110">
        <v>1367</v>
      </c>
      <c r="N110">
        <v>1011</v>
      </c>
      <c r="O110" t="s">
        <v>273</v>
      </c>
      <c r="P110" t="s">
        <v>273</v>
      </c>
      <c r="Q110">
        <v>1</v>
      </c>
      <c r="X110">
        <v>0.72</v>
      </c>
      <c r="Y110">
        <v>0</v>
      </c>
      <c r="Z110">
        <v>65.709999999999994</v>
      </c>
      <c r="AA110">
        <v>11.6</v>
      </c>
      <c r="AB110">
        <v>0</v>
      </c>
      <c r="AC110">
        <v>0</v>
      </c>
      <c r="AD110">
        <v>1</v>
      </c>
      <c r="AE110">
        <v>0</v>
      </c>
      <c r="AF110" t="s">
        <v>83</v>
      </c>
      <c r="AG110">
        <v>0.75600000000000001</v>
      </c>
      <c r="AH110">
        <v>2</v>
      </c>
      <c r="AI110">
        <v>74715350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ROW(Source!A130)</f>
        <v>130</v>
      </c>
      <c r="B111">
        <v>74715364</v>
      </c>
      <c r="C111">
        <v>74715345</v>
      </c>
      <c r="D111">
        <v>49673715</v>
      </c>
      <c r="E111">
        <v>1</v>
      </c>
      <c r="F111">
        <v>1</v>
      </c>
      <c r="G111">
        <v>1</v>
      </c>
      <c r="H111">
        <v>2</v>
      </c>
      <c r="I111" t="s">
        <v>289</v>
      </c>
      <c r="J111" t="s">
        <v>290</v>
      </c>
      <c r="K111" t="s">
        <v>291</v>
      </c>
      <c r="L111">
        <v>1367</v>
      </c>
      <c r="N111">
        <v>1011</v>
      </c>
      <c r="O111" t="s">
        <v>273</v>
      </c>
      <c r="P111" t="s">
        <v>273</v>
      </c>
      <c r="Q111">
        <v>1</v>
      </c>
      <c r="X111">
        <v>1.54</v>
      </c>
      <c r="Y111">
        <v>0</v>
      </c>
      <c r="Z111">
        <v>8.1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83</v>
      </c>
      <c r="AG111">
        <v>1.6170000000000002</v>
      </c>
      <c r="AH111">
        <v>2</v>
      </c>
      <c r="AI111">
        <v>74715351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ROW(Source!A130)</f>
        <v>130</v>
      </c>
      <c r="B112">
        <v>74715365</v>
      </c>
      <c r="C112">
        <v>74715345</v>
      </c>
      <c r="D112">
        <v>49521144</v>
      </c>
      <c r="E112">
        <v>1</v>
      </c>
      <c r="F112">
        <v>1</v>
      </c>
      <c r="G112">
        <v>1</v>
      </c>
      <c r="H112">
        <v>3</v>
      </c>
      <c r="I112" t="s">
        <v>307</v>
      </c>
      <c r="J112" t="s">
        <v>308</v>
      </c>
      <c r="K112" t="s">
        <v>309</v>
      </c>
      <c r="L112">
        <v>1348</v>
      </c>
      <c r="N112">
        <v>1009</v>
      </c>
      <c r="O112" t="s">
        <v>295</v>
      </c>
      <c r="P112" t="s">
        <v>295</v>
      </c>
      <c r="Q112">
        <v>1000</v>
      </c>
      <c r="X112">
        <v>8.8999999999999995E-4</v>
      </c>
      <c r="Y112">
        <v>26499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6</v>
      </c>
      <c r="AG112">
        <v>8.8999999999999995E-4</v>
      </c>
      <c r="AH112">
        <v>2</v>
      </c>
      <c r="AI112">
        <v>74715352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ROW(Source!A130)</f>
        <v>130</v>
      </c>
      <c r="B113">
        <v>74715366</v>
      </c>
      <c r="C113">
        <v>74715345</v>
      </c>
      <c r="D113">
        <v>49524301</v>
      </c>
      <c r="E113">
        <v>1</v>
      </c>
      <c r="F113">
        <v>1</v>
      </c>
      <c r="G113">
        <v>1</v>
      </c>
      <c r="H113">
        <v>3</v>
      </c>
      <c r="I113" t="s">
        <v>292</v>
      </c>
      <c r="J113" t="s">
        <v>293</v>
      </c>
      <c r="K113" t="s">
        <v>294</v>
      </c>
      <c r="L113">
        <v>1348</v>
      </c>
      <c r="N113">
        <v>1009</v>
      </c>
      <c r="O113" t="s">
        <v>295</v>
      </c>
      <c r="P113" t="s">
        <v>295</v>
      </c>
      <c r="Q113">
        <v>1000</v>
      </c>
      <c r="X113">
        <v>4.4999999999999999E-4</v>
      </c>
      <c r="Y113">
        <v>10362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6</v>
      </c>
      <c r="AG113">
        <v>4.4999999999999999E-4</v>
      </c>
      <c r="AH113">
        <v>2</v>
      </c>
      <c r="AI113">
        <v>74715353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ROW(Source!A130)</f>
        <v>130</v>
      </c>
      <c r="B114">
        <v>74715367</v>
      </c>
      <c r="C114">
        <v>74715345</v>
      </c>
      <c r="D114">
        <v>49525488</v>
      </c>
      <c r="E114">
        <v>1</v>
      </c>
      <c r="F114">
        <v>1</v>
      </c>
      <c r="G114">
        <v>1</v>
      </c>
      <c r="H114">
        <v>3</v>
      </c>
      <c r="I114" t="s">
        <v>280</v>
      </c>
      <c r="J114" t="s">
        <v>281</v>
      </c>
      <c r="K114" t="s">
        <v>282</v>
      </c>
      <c r="L114">
        <v>1346</v>
      </c>
      <c r="N114">
        <v>1009</v>
      </c>
      <c r="O114" t="s">
        <v>283</v>
      </c>
      <c r="P114" t="s">
        <v>283</v>
      </c>
      <c r="Q114">
        <v>1</v>
      </c>
      <c r="X114">
        <v>15</v>
      </c>
      <c r="Y114">
        <v>9.0399999999999991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6</v>
      </c>
      <c r="AG114">
        <v>15</v>
      </c>
      <c r="AH114">
        <v>2</v>
      </c>
      <c r="AI114">
        <v>74715354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ROW(Source!A130)</f>
        <v>130</v>
      </c>
      <c r="B115">
        <v>74715368</v>
      </c>
      <c r="C115">
        <v>74715345</v>
      </c>
      <c r="D115">
        <v>49526492</v>
      </c>
      <c r="E115">
        <v>1</v>
      </c>
      <c r="F115">
        <v>1</v>
      </c>
      <c r="G115">
        <v>1</v>
      </c>
      <c r="H115">
        <v>3</v>
      </c>
      <c r="I115" t="s">
        <v>284</v>
      </c>
      <c r="J115" t="s">
        <v>285</v>
      </c>
      <c r="K115" t="s">
        <v>286</v>
      </c>
      <c r="L115">
        <v>1346</v>
      </c>
      <c r="N115">
        <v>1009</v>
      </c>
      <c r="O115" t="s">
        <v>283</v>
      </c>
      <c r="P115" t="s">
        <v>283</v>
      </c>
      <c r="Q115">
        <v>1</v>
      </c>
      <c r="X115">
        <v>8</v>
      </c>
      <c r="Y115">
        <v>23.09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6</v>
      </c>
      <c r="AG115">
        <v>8</v>
      </c>
      <c r="AH115">
        <v>2</v>
      </c>
      <c r="AI115">
        <v>74715355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ROW(Source!A130)</f>
        <v>130</v>
      </c>
      <c r="B116">
        <v>74715369</v>
      </c>
      <c r="C116">
        <v>74715345</v>
      </c>
      <c r="D116">
        <v>49512814</v>
      </c>
      <c r="E116">
        <v>70</v>
      </c>
      <c r="F116">
        <v>1</v>
      </c>
      <c r="G116">
        <v>1</v>
      </c>
      <c r="H116">
        <v>3</v>
      </c>
      <c r="I116" t="s">
        <v>313</v>
      </c>
      <c r="J116" t="s">
        <v>6</v>
      </c>
      <c r="K116" t="s">
        <v>314</v>
      </c>
      <c r="L116">
        <v>1327</v>
      </c>
      <c r="N116">
        <v>1005</v>
      </c>
      <c r="O116" t="s">
        <v>64</v>
      </c>
      <c r="P116" t="s">
        <v>64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0</v>
      </c>
      <c r="AF116" t="s">
        <v>6</v>
      </c>
      <c r="AG116">
        <v>0</v>
      </c>
      <c r="AH116">
        <v>3</v>
      </c>
      <c r="AI116">
        <v>-1</v>
      </c>
      <c r="AJ116" t="s">
        <v>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ROW(Source!A130)</f>
        <v>130</v>
      </c>
      <c r="B117">
        <v>74715370</v>
      </c>
      <c r="C117">
        <v>74715345</v>
      </c>
      <c r="D117">
        <v>49555131</v>
      </c>
      <c r="E117">
        <v>1</v>
      </c>
      <c r="F117">
        <v>1</v>
      </c>
      <c r="G117">
        <v>1</v>
      </c>
      <c r="H117">
        <v>3</v>
      </c>
      <c r="I117" t="s">
        <v>310</v>
      </c>
      <c r="J117" t="s">
        <v>311</v>
      </c>
      <c r="K117" t="s">
        <v>312</v>
      </c>
      <c r="L117">
        <v>1348</v>
      </c>
      <c r="N117">
        <v>1009</v>
      </c>
      <c r="O117" t="s">
        <v>295</v>
      </c>
      <c r="P117" t="s">
        <v>295</v>
      </c>
      <c r="Q117">
        <v>1000</v>
      </c>
      <c r="X117">
        <v>5.0099999999999997E-3</v>
      </c>
      <c r="Y117">
        <v>17183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6</v>
      </c>
      <c r="AG117">
        <v>5.0099999999999997E-3</v>
      </c>
      <c r="AH117">
        <v>2</v>
      </c>
      <c r="AI117">
        <v>74715356</v>
      </c>
      <c r="AJ117">
        <v>116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ROW(Source!A130)</f>
        <v>130</v>
      </c>
      <c r="B118">
        <v>74715371</v>
      </c>
      <c r="C118">
        <v>74715345</v>
      </c>
      <c r="D118">
        <v>49514607</v>
      </c>
      <c r="E118">
        <v>70</v>
      </c>
      <c r="F118">
        <v>1</v>
      </c>
      <c r="G118">
        <v>1</v>
      </c>
      <c r="H118">
        <v>3</v>
      </c>
      <c r="I118" t="s">
        <v>315</v>
      </c>
      <c r="J118" t="s">
        <v>6</v>
      </c>
      <c r="K118" t="s">
        <v>316</v>
      </c>
      <c r="L118">
        <v>1327</v>
      </c>
      <c r="N118">
        <v>1005</v>
      </c>
      <c r="O118" t="s">
        <v>64</v>
      </c>
      <c r="P118" t="s">
        <v>64</v>
      </c>
      <c r="Q118">
        <v>1</v>
      </c>
      <c r="X118">
        <v>100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t="s">
        <v>6</v>
      </c>
      <c r="AG118">
        <v>100</v>
      </c>
      <c r="AH118">
        <v>3</v>
      </c>
      <c r="AI118">
        <v>-1</v>
      </c>
      <c r="AJ118" t="s">
        <v>6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ROW(Source!A130)</f>
        <v>130</v>
      </c>
      <c r="B119">
        <v>74715372</v>
      </c>
      <c r="C119">
        <v>74715345</v>
      </c>
      <c r="D119">
        <v>49514616</v>
      </c>
      <c r="E119">
        <v>70</v>
      </c>
      <c r="F119">
        <v>1</v>
      </c>
      <c r="G119">
        <v>1</v>
      </c>
      <c r="H119">
        <v>3</v>
      </c>
      <c r="I119" t="s">
        <v>317</v>
      </c>
      <c r="J119" t="s">
        <v>6</v>
      </c>
      <c r="K119" t="s">
        <v>318</v>
      </c>
      <c r="L119">
        <v>1346</v>
      </c>
      <c r="N119">
        <v>1009</v>
      </c>
      <c r="O119" t="s">
        <v>283</v>
      </c>
      <c r="P119" t="s">
        <v>283</v>
      </c>
      <c r="Q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 t="s">
        <v>6</v>
      </c>
      <c r="AG119">
        <v>0</v>
      </c>
      <c r="AH119">
        <v>3</v>
      </c>
      <c r="AI119">
        <v>-1</v>
      </c>
      <c r="AJ119" t="s">
        <v>6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ROW(Source!A130)</f>
        <v>130</v>
      </c>
      <c r="B120">
        <v>74715373</v>
      </c>
      <c r="C120">
        <v>74715345</v>
      </c>
      <c r="D120">
        <v>49514616</v>
      </c>
      <c r="E120">
        <v>70</v>
      </c>
      <c r="F120">
        <v>1</v>
      </c>
      <c r="G120">
        <v>1</v>
      </c>
      <c r="H120">
        <v>3</v>
      </c>
      <c r="I120" t="s">
        <v>317</v>
      </c>
      <c r="J120" t="s">
        <v>6</v>
      </c>
      <c r="K120" t="s">
        <v>319</v>
      </c>
      <c r="L120">
        <v>1371</v>
      </c>
      <c r="N120">
        <v>1013</v>
      </c>
      <c r="O120" t="s">
        <v>23</v>
      </c>
      <c r="P120" t="s">
        <v>23</v>
      </c>
      <c r="Q120">
        <v>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 t="s">
        <v>6</v>
      </c>
      <c r="AG120">
        <v>0</v>
      </c>
      <c r="AH120">
        <v>3</v>
      </c>
      <c r="AI120">
        <v>-1</v>
      </c>
      <c r="AJ120" t="s">
        <v>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ROW(Source!A130)</f>
        <v>130</v>
      </c>
      <c r="B121">
        <v>74715374</v>
      </c>
      <c r="C121">
        <v>74715345</v>
      </c>
      <c r="D121">
        <v>49514677</v>
      </c>
      <c r="E121">
        <v>70</v>
      </c>
      <c r="F121">
        <v>1</v>
      </c>
      <c r="G121">
        <v>1</v>
      </c>
      <c r="H121">
        <v>3</v>
      </c>
      <c r="I121" t="s">
        <v>320</v>
      </c>
      <c r="J121" t="s">
        <v>6</v>
      </c>
      <c r="K121" t="s">
        <v>321</v>
      </c>
      <c r="L121">
        <v>1371</v>
      </c>
      <c r="N121">
        <v>1013</v>
      </c>
      <c r="O121" t="s">
        <v>23</v>
      </c>
      <c r="P121" t="s">
        <v>23</v>
      </c>
      <c r="Q121">
        <v>1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</v>
      </c>
      <c r="AD121">
        <v>0</v>
      </c>
      <c r="AE121">
        <v>0</v>
      </c>
      <c r="AF121" t="s">
        <v>6</v>
      </c>
      <c r="AG121">
        <v>0</v>
      </c>
      <c r="AH121">
        <v>3</v>
      </c>
      <c r="AI121">
        <v>-1</v>
      </c>
      <c r="AJ121" t="s">
        <v>6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ROW(Source!A130)</f>
        <v>130</v>
      </c>
      <c r="B122">
        <v>74715375</v>
      </c>
      <c r="C122">
        <v>74715345</v>
      </c>
      <c r="D122">
        <v>49514711</v>
      </c>
      <c r="E122">
        <v>70</v>
      </c>
      <c r="F122">
        <v>1</v>
      </c>
      <c r="G122">
        <v>1</v>
      </c>
      <c r="H122">
        <v>3</v>
      </c>
      <c r="I122" t="s">
        <v>322</v>
      </c>
      <c r="J122" t="s">
        <v>6</v>
      </c>
      <c r="K122" t="s">
        <v>323</v>
      </c>
      <c r="L122">
        <v>1371</v>
      </c>
      <c r="N122">
        <v>1013</v>
      </c>
      <c r="O122" t="s">
        <v>23</v>
      </c>
      <c r="P122" t="s">
        <v>23</v>
      </c>
      <c r="Q122">
        <v>1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</v>
      </c>
      <c r="AD122">
        <v>0</v>
      </c>
      <c r="AE122">
        <v>0</v>
      </c>
      <c r="AF122" t="s">
        <v>6</v>
      </c>
      <c r="AG122">
        <v>0</v>
      </c>
      <c r="AH122">
        <v>3</v>
      </c>
      <c r="AI122">
        <v>-1</v>
      </c>
      <c r="AJ122" t="s">
        <v>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ROW(Source!A168)</f>
        <v>168</v>
      </c>
      <c r="B123">
        <v>74735713</v>
      </c>
      <c r="C123">
        <v>74735699</v>
      </c>
      <c r="D123">
        <v>31715109</v>
      </c>
      <c r="E123">
        <v>70</v>
      </c>
      <c r="F123">
        <v>1</v>
      </c>
      <c r="G123">
        <v>1</v>
      </c>
      <c r="H123">
        <v>1</v>
      </c>
      <c r="I123" t="s">
        <v>302</v>
      </c>
      <c r="J123" t="s">
        <v>6</v>
      </c>
      <c r="K123" t="s">
        <v>303</v>
      </c>
      <c r="L123">
        <v>1191</v>
      </c>
      <c r="N123">
        <v>1013</v>
      </c>
      <c r="O123" t="s">
        <v>267</v>
      </c>
      <c r="P123" t="s">
        <v>267</v>
      </c>
      <c r="Q123">
        <v>1</v>
      </c>
      <c r="X123">
        <v>154</v>
      </c>
      <c r="Y123">
        <v>0</v>
      </c>
      <c r="Z123">
        <v>0</v>
      </c>
      <c r="AA123">
        <v>0</v>
      </c>
      <c r="AB123">
        <v>8.74</v>
      </c>
      <c r="AC123">
        <v>0</v>
      </c>
      <c r="AD123">
        <v>1</v>
      </c>
      <c r="AE123">
        <v>1</v>
      </c>
      <c r="AF123" t="s">
        <v>83</v>
      </c>
      <c r="AG123">
        <v>161.70000000000002</v>
      </c>
      <c r="AH123">
        <v>2</v>
      </c>
      <c r="AI123">
        <v>74735700</v>
      </c>
      <c r="AJ123">
        <v>119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ROW(Source!A168)</f>
        <v>168</v>
      </c>
      <c r="B124">
        <v>74735714</v>
      </c>
      <c r="C124">
        <v>74735699</v>
      </c>
      <c r="D124">
        <v>31709492</v>
      </c>
      <c r="E124">
        <v>70</v>
      </c>
      <c r="F124">
        <v>1</v>
      </c>
      <c r="G124">
        <v>1</v>
      </c>
      <c r="H124">
        <v>1</v>
      </c>
      <c r="I124" t="s">
        <v>268</v>
      </c>
      <c r="J124" t="s">
        <v>6</v>
      </c>
      <c r="K124" t="s">
        <v>269</v>
      </c>
      <c r="L124">
        <v>1191</v>
      </c>
      <c r="N124">
        <v>1013</v>
      </c>
      <c r="O124" t="s">
        <v>267</v>
      </c>
      <c r="P124" t="s">
        <v>267</v>
      </c>
      <c r="Q124">
        <v>1</v>
      </c>
      <c r="X124">
        <v>1.2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2</v>
      </c>
      <c r="AF124" t="s">
        <v>83</v>
      </c>
      <c r="AG124">
        <v>1.26</v>
      </c>
      <c r="AH124">
        <v>2</v>
      </c>
      <c r="AI124">
        <v>74735701</v>
      </c>
      <c r="AJ124">
        <v>120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ROW(Source!A168)</f>
        <v>168</v>
      </c>
      <c r="B125">
        <v>74735715</v>
      </c>
      <c r="C125">
        <v>74735699</v>
      </c>
      <c r="D125">
        <v>49672573</v>
      </c>
      <c r="E125">
        <v>1</v>
      </c>
      <c r="F125">
        <v>1</v>
      </c>
      <c r="G125">
        <v>1</v>
      </c>
      <c r="H125">
        <v>2</v>
      </c>
      <c r="I125" t="s">
        <v>270</v>
      </c>
      <c r="J125" t="s">
        <v>271</v>
      </c>
      <c r="K125" t="s">
        <v>272</v>
      </c>
      <c r="L125">
        <v>1367</v>
      </c>
      <c r="N125">
        <v>1011</v>
      </c>
      <c r="O125" t="s">
        <v>273</v>
      </c>
      <c r="P125" t="s">
        <v>273</v>
      </c>
      <c r="Q125">
        <v>1</v>
      </c>
      <c r="X125">
        <v>0.48</v>
      </c>
      <c r="Y125">
        <v>0</v>
      </c>
      <c r="Z125">
        <v>115.4</v>
      </c>
      <c r="AA125">
        <v>13.5</v>
      </c>
      <c r="AB125">
        <v>0</v>
      </c>
      <c r="AC125">
        <v>0</v>
      </c>
      <c r="AD125">
        <v>1</v>
      </c>
      <c r="AE125">
        <v>0</v>
      </c>
      <c r="AF125" t="s">
        <v>83</v>
      </c>
      <c r="AG125">
        <v>0.504</v>
      </c>
      <c r="AH125">
        <v>2</v>
      </c>
      <c r="AI125">
        <v>74735702</v>
      </c>
      <c r="AJ125">
        <v>121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ROW(Source!A168)</f>
        <v>168</v>
      </c>
      <c r="B126">
        <v>74735716</v>
      </c>
      <c r="C126">
        <v>74735699</v>
      </c>
      <c r="D126">
        <v>49672703</v>
      </c>
      <c r="E126">
        <v>1</v>
      </c>
      <c r="F126">
        <v>1</v>
      </c>
      <c r="G126">
        <v>1</v>
      </c>
      <c r="H126">
        <v>2</v>
      </c>
      <c r="I126" t="s">
        <v>304</v>
      </c>
      <c r="J126" t="s">
        <v>305</v>
      </c>
      <c r="K126" t="s">
        <v>306</v>
      </c>
      <c r="L126">
        <v>1367</v>
      </c>
      <c r="N126">
        <v>1011</v>
      </c>
      <c r="O126" t="s">
        <v>273</v>
      </c>
      <c r="P126" t="s">
        <v>273</v>
      </c>
      <c r="Q126">
        <v>1</v>
      </c>
      <c r="X126">
        <v>0.34</v>
      </c>
      <c r="Y126">
        <v>0</v>
      </c>
      <c r="Z126">
        <v>6.66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83</v>
      </c>
      <c r="AG126">
        <v>0.35700000000000004</v>
      </c>
      <c r="AH126">
        <v>2</v>
      </c>
      <c r="AI126">
        <v>74735703</v>
      </c>
      <c r="AJ126">
        <v>122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ROW(Source!A168)</f>
        <v>168</v>
      </c>
      <c r="B127">
        <v>74735717</v>
      </c>
      <c r="C127">
        <v>74735699</v>
      </c>
      <c r="D127">
        <v>49673503</v>
      </c>
      <c r="E127">
        <v>1</v>
      </c>
      <c r="F127">
        <v>1</v>
      </c>
      <c r="G127">
        <v>1</v>
      </c>
      <c r="H127">
        <v>2</v>
      </c>
      <c r="I127" t="s">
        <v>277</v>
      </c>
      <c r="J127" t="s">
        <v>278</v>
      </c>
      <c r="K127" t="s">
        <v>279</v>
      </c>
      <c r="L127">
        <v>1367</v>
      </c>
      <c r="N127">
        <v>1011</v>
      </c>
      <c r="O127" t="s">
        <v>273</v>
      </c>
      <c r="P127" t="s">
        <v>273</v>
      </c>
      <c r="Q127">
        <v>1</v>
      </c>
      <c r="X127">
        <v>0.72</v>
      </c>
      <c r="Y127">
        <v>0</v>
      </c>
      <c r="Z127">
        <v>65.709999999999994</v>
      </c>
      <c r="AA127">
        <v>11.6</v>
      </c>
      <c r="AB127">
        <v>0</v>
      </c>
      <c r="AC127">
        <v>0</v>
      </c>
      <c r="AD127">
        <v>1</v>
      </c>
      <c r="AE127">
        <v>0</v>
      </c>
      <c r="AF127" t="s">
        <v>83</v>
      </c>
      <c r="AG127">
        <v>0.75600000000000001</v>
      </c>
      <c r="AH127">
        <v>2</v>
      </c>
      <c r="AI127">
        <v>74735704</v>
      </c>
      <c r="AJ127">
        <v>123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ROW(Source!A168)</f>
        <v>168</v>
      </c>
      <c r="B128">
        <v>74735718</v>
      </c>
      <c r="C128">
        <v>74735699</v>
      </c>
      <c r="D128">
        <v>49673715</v>
      </c>
      <c r="E128">
        <v>1</v>
      </c>
      <c r="F128">
        <v>1</v>
      </c>
      <c r="G128">
        <v>1</v>
      </c>
      <c r="H128">
        <v>2</v>
      </c>
      <c r="I128" t="s">
        <v>289</v>
      </c>
      <c r="J128" t="s">
        <v>290</v>
      </c>
      <c r="K128" t="s">
        <v>291</v>
      </c>
      <c r="L128">
        <v>1367</v>
      </c>
      <c r="N128">
        <v>1011</v>
      </c>
      <c r="O128" t="s">
        <v>273</v>
      </c>
      <c r="P128" t="s">
        <v>273</v>
      </c>
      <c r="Q128">
        <v>1</v>
      </c>
      <c r="X128">
        <v>1.54</v>
      </c>
      <c r="Y128">
        <v>0</v>
      </c>
      <c r="Z128">
        <v>8.1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83</v>
      </c>
      <c r="AG128">
        <v>1.6170000000000002</v>
      </c>
      <c r="AH128">
        <v>2</v>
      </c>
      <c r="AI128">
        <v>74735705</v>
      </c>
      <c r="AJ128">
        <v>124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ROW(Source!A168)</f>
        <v>168</v>
      </c>
      <c r="B129">
        <v>74735719</v>
      </c>
      <c r="C129">
        <v>74735699</v>
      </c>
      <c r="D129">
        <v>49521144</v>
      </c>
      <c r="E129">
        <v>1</v>
      </c>
      <c r="F129">
        <v>1</v>
      </c>
      <c r="G129">
        <v>1</v>
      </c>
      <c r="H129">
        <v>3</v>
      </c>
      <c r="I129" t="s">
        <v>307</v>
      </c>
      <c r="J129" t="s">
        <v>308</v>
      </c>
      <c r="K129" t="s">
        <v>309</v>
      </c>
      <c r="L129">
        <v>1348</v>
      </c>
      <c r="N129">
        <v>1009</v>
      </c>
      <c r="O129" t="s">
        <v>295</v>
      </c>
      <c r="P129" t="s">
        <v>295</v>
      </c>
      <c r="Q129">
        <v>1000</v>
      </c>
      <c r="X129">
        <v>8.8999999999999995E-4</v>
      </c>
      <c r="Y129">
        <v>26499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6</v>
      </c>
      <c r="AG129">
        <v>8.8999999999999995E-4</v>
      </c>
      <c r="AH129">
        <v>2</v>
      </c>
      <c r="AI129">
        <v>74735706</v>
      </c>
      <c r="AJ129">
        <v>125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ROW(Source!A168)</f>
        <v>168</v>
      </c>
      <c r="B130">
        <v>74735720</v>
      </c>
      <c r="C130">
        <v>74735699</v>
      </c>
      <c r="D130">
        <v>49524301</v>
      </c>
      <c r="E130">
        <v>1</v>
      </c>
      <c r="F130">
        <v>1</v>
      </c>
      <c r="G130">
        <v>1</v>
      </c>
      <c r="H130">
        <v>3</v>
      </c>
      <c r="I130" t="s">
        <v>292</v>
      </c>
      <c r="J130" t="s">
        <v>293</v>
      </c>
      <c r="K130" t="s">
        <v>294</v>
      </c>
      <c r="L130">
        <v>1348</v>
      </c>
      <c r="N130">
        <v>1009</v>
      </c>
      <c r="O130" t="s">
        <v>295</v>
      </c>
      <c r="P130" t="s">
        <v>295</v>
      </c>
      <c r="Q130">
        <v>1000</v>
      </c>
      <c r="X130">
        <v>4.4999999999999999E-4</v>
      </c>
      <c r="Y130">
        <v>10362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6</v>
      </c>
      <c r="AG130">
        <v>4.4999999999999999E-4</v>
      </c>
      <c r="AH130">
        <v>2</v>
      </c>
      <c r="AI130">
        <v>74735707</v>
      </c>
      <c r="AJ130">
        <v>126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ROW(Source!A168)</f>
        <v>168</v>
      </c>
      <c r="B131">
        <v>74735721</v>
      </c>
      <c r="C131">
        <v>74735699</v>
      </c>
      <c r="D131">
        <v>49525488</v>
      </c>
      <c r="E131">
        <v>1</v>
      </c>
      <c r="F131">
        <v>1</v>
      </c>
      <c r="G131">
        <v>1</v>
      </c>
      <c r="H131">
        <v>3</v>
      </c>
      <c r="I131" t="s">
        <v>280</v>
      </c>
      <c r="J131" t="s">
        <v>281</v>
      </c>
      <c r="K131" t="s">
        <v>282</v>
      </c>
      <c r="L131">
        <v>1346</v>
      </c>
      <c r="N131">
        <v>1009</v>
      </c>
      <c r="O131" t="s">
        <v>283</v>
      </c>
      <c r="P131" t="s">
        <v>283</v>
      </c>
      <c r="Q131">
        <v>1</v>
      </c>
      <c r="X131">
        <v>15</v>
      </c>
      <c r="Y131">
        <v>9.0399999999999991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6</v>
      </c>
      <c r="AG131">
        <v>15</v>
      </c>
      <c r="AH131">
        <v>2</v>
      </c>
      <c r="AI131">
        <v>74735708</v>
      </c>
      <c r="AJ131">
        <v>127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ROW(Source!A168)</f>
        <v>168</v>
      </c>
      <c r="B132">
        <v>74735722</v>
      </c>
      <c r="C132">
        <v>74735699</v>
      </c>
      <c r="D132">
        <v>49526492</v>
      </c>
      <c r="E132">
        <v>1</v>
      </c>
      <c r="F132">
        <v>1</v>
      </c>
      <c r="G132">
        <v>1</v>
      </c>
      <c r="H132">
        <v>3</v>
      </c>
      <c r="I132" t="s">
        <v>284</v>
      </c>
      <c r="J132" t="s">
        <v>285</v>
      </c>
      <c r="K132" t="s">
        <v>286</v>
      </c>
      <c r="L132">
        <v>1346</v>
      </c>
      <c r="N132">
        <v>1009</v>
      </c>
      <c r="O132" t="s">
        <v>283</v>
      </c>
      <c r="P132" t="s">
        <v>283</v>
      </c>
      <c r="Q132">
        <v>1</v>
      </c>
      <c r="X132">
        <v>8</v>
      </c>
      <c r="Y132">
        <v>23.09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6</v>
      </c>
      <c r="AG132">
        <v>8</v>
      </c>
      <c r="AH132">
        <v>2</v>
      </c>
      <c r="AI132">
        <v>74735709</v>
      </c>
      <c r="AJ132">
        <v>128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ROW(Source!A168)</f>
        <v>168</v>
      </c>
      <c r="B133">
        <v>74735723</v>
      </c>
      <c r="C133">
        <v>74735699</v>
      </c>
      <c r="D133">
        <v>49512814</v>
      </c>
      <c r="E133">
        <v>70</v>
      </c>
      <c r="F133">
        <v>1</v>
      </c>
      <c r="G133">
        <v>1</v>
      </c>
      <c r="H133">
        <v>3</v>
      </c>
      <c r="I133" t="s">
        <v>313</v>
      </c>
      <c r="J133" t="s">
        <v>6</v>
      </c>
      <c r="K133" t="s">
        <v>314</v>
      </c>
      <c r="L133">
        <v>1327</v>
      </c>
      <c r="N133">
        <v>1005</v>
      </c>
      <c r="O133" t="s">
        <v>64</v>
      </c>
      <c r="P133" t="s">
        <v>64</v>
      </c>
      <c r="Q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1</v>
      </c>
      <c r="AD133">
        <v>0</v>
      </c>
      <c r="AE133">
        <v>0</v>
      </c>
      <c r="AF133" t="s">
        <v>6</v>
      </c>
      <c r="AG133">
        <v>0</v>
      </c>
      <c r="AH133">
        <v>3</v>
      </c>
      <c r="AI133">
        <v>-1</v>
      </c>
      <c r="AJ133" t="s">
        <v>6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ROW(Source!A168)</f>
        <v>168</v>
      </c>
      <c r="B134">
        <v>74735724</v>
      </c>
      <c r="C134">
        <v>74735699</v>
      </c>
      <c r="D134">
        <v>49555131</v>
      </c>
      <c r="E134">
        <v>1</v>
      </c>
      <c r="F134">
        <v>1</v>
      </c>
      <c r="G134">
        <v>1</v>
      </c>
      <c r="H134">
        <v>3</v>
      </c>
      <c r="I134" t="s">
        <v>310</v>
      </c>
      <c r="J134" t="s">
        <v>311</v>
      </c>
      <c r="K134" t="s">
        <v>312</v>
      </c>
      <c r="L134">
        <v>1348</v>
      </c>
      <c r="N134">
        <v>1009</v>
      </c>
      <c r="O134" t="s">
        <v>295</v>
      </c>
      <c r="P134" t="s">
        <v>295</v>
      </c>
      <c r="Q134">
        <v>1000</v>
      </c>
      <c r="X134">
        <v>5.0099999999999997E-3</v>
      </c>
      <c r="Y134">
        <v>17183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6</v>
      </c>
      <c r="AG134">
        <v>5.0099999999999997E-3</v>
      </c>
      <c r="AH134">
        <v>2</v>
      </c>
      <c r="AI134">
        <v>74735711</v>
      </c>
      <c r="AJ134">
        <v>130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ROW(Source!A168)</f>
        <v>168</v>
      </c>
      <c r="B135">
        <v>74735725</v>
      </c>
      <c r="C135">
        <v>74735699</v>
      </c>
      <c r="D135">
        <v>49514607</v>
      </c>
      <c r="E135">
        <v>70</v>
      </c>
      <c r="F135">
        <v>1</v>
      </c>
      <c r="G135">
        <v>1</v>
      </c>
      <c r="H135">
        <v>3</v>
      </c>
      <c r="I135" t="s">
        <v>315</v>
      </c>
      <c r="J135" t="s">
        <v>6</v>
      </c>
      <c r="K135" t="s">
        <v>316</v>
      </c>
      <c r="L135">
        <v>1327</v>
      </c>
      <c r="N135">
        <v>1005</v>
      </c>
      <c r="O135" t="s">
        <v>64</v>
      </c>
      <c r="P135" t="s">
        <v>64</v>
      </c>
      <c r="Q135">
        <v>1</v>
      </c>
      <c r="X135">
        <v>100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 t="s">
        <v>6</v>
      </c>
      <c r="AG135">
        <v>100</v>
      </c>
      <c r="AH135">
        <v>3</v>
      </c>
      <c r="AI135">
        <v>-1</v>
      </c>
      <c r="AJ135" t="s">
        <v>6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ROW(Source!A168)</f>
        <v>168</v>
      </c>
      <c r="B136">
        <v>74735726</v>
      </c>
      <c r="C136">
        <v>74735699</v>
      </c>
      <c r="D136">
        <v>49514616</v>
      </c>
      <c r="E136">
        <v>70</v>
      </c>
      <c r="F136">
        <v>1</v>
      </c>
      <c r="G136">
        <v>1</v>
      </c>
      <c r="H136">
        <v>3</v>
      </c>
      <c r="I136" t="s">
        <v>317</v>
      </c>
      <c r="J136" t="s">
        <v>6</v>
      </c>
      <c r="K136" t="s">
        <v>318</v>
      </c>
      <c r="L136">
        <v>1346</v>
      </c>
      <c r="N136">
        <v>1009</v>
      </c>
      <c r="O136" t="s">
        <v>283</v>
      </c>
      <c r="P136" t="s">
        <v>283</v>
      </c>
      <c r="Q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F136" t="s">
        <v>6</v>
      </c>
      <c r="AG136">
        <v>0</v>
      </c>
      <c r="AH136">
        <v>3</v>
      </c>
      <c r="AI136">
        <v>-1</v>
      </c>
      <c r="AJ136" t="s">
        <v>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ROW(Source!A168)</f>
        <v>168</v>
      </c>
      <c r="B137">
        <v>74735727</v>
      </c>
      <c r="C137">
        <v>74735699</v>
      </c>
      <c r="D137">
        <v>49514616</v>
      </c>
      <c r="E137">
        <v>70</v>
      </c>
      <c r="F137">
        <v>1</v>
      </c>
      <c r="G137">
        <v>1</v>
      </c>
      <c r="H137">
        <v>3</v>
      </c>
      <c r="I137" t="s">
        <v>317</v>
      </c>
      <c r="J137" t="s">
        <v>6</v>
      </c>
      <c r="K137" t="s">
        <v>319</v>
      </c>
      <c r="L137">
        <v>1371</v>
      </c>
      <c r="N137">
        <v>1013</v>
      </c>
      <c r="O137" t="s">
        <v>23</v>
      </c>
      <c r="P137" t="s">
        <v>23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6</v>
      </c>
      <c r="AG137">
        <v>0</v>
      </c>
      <c r="AH137">
        <v>3</v>
      </c>
      <c r="AI137">
        <v>-1</v>
      </c>
      <c r="AJ137" t="s">
        <v>6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ROW(Source!A168)</f>
        <v>168</v>
      </c>
      <c r="B138">
        <v>74735728</v>
      </c>
      <c r="C138">
        <v>74735699</v>
      </c>
      <c r="D138">
        <v>49514677</v>
      </c>
      <c r="E138">
        <v>70</v>
      </c>
      <c r="F138">
        <v>1</v>
      </c>
      <c r="G138">
        <v>1</v>
      </c>
      <c r="H138">
        <v>3</v>
      </c>
      <c r="I138" t="s">
        <v>320</v>
      </c>
      <c r="J138" t="s">
        <v>6</v>
      </c>
      <c r="K138" t="s">
        <v>321</v>
      </c>
      <c r="L138">
        <v>1371</v>
      </c>
      <c r="N138">
        <v>1013</v>
      </c>
      <c r="O138" t="s">
        <v>23</v>
      </c>
      <c r="P138" t="s">
        <v>23</v>
      </c>
      <c r="Q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</v>
      </c>
      <c r="AD138">
        <v>0</v>
      </c>
      <c r="AE138">
        <v>0</v>
      </c>
      <c r="AF138" t="s">
        <v>6</v>
      </c>
      <c r="AG138">
        <v>0</v>
      </c>
      <c r="AH138">
        <v>3</v>
      </c>
      <c r="AI138">
        <v>-1</v>
      </c>
      <c r="AJ138" t="s">
        <v>6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ROW(Source!A168)</f>
        <v>168</v>
      </c>
      <c r="B139">
        <v>74735729</v>
      </c>
      <c r="C139">
        <v>74735699</v>
      </c>
      <c r="D139">
        <v>49514711</v>
      </c>
      <c r="E139">
        <v>70</v>
      </c>
      <c r="F139">
        <v>1</v>
      </c>
      <c r="G139">
        <v>1</v>
      </c>
      <c r="H139">
        <v>3</v>
      </c>
      <c r="I139" t="s">
        <v>322</v>
      </c>
      <c r="J139" t="s">
        <v>6</v>
      </c>
      <c r="K139" t="s">
        <v>323</v>
      </c>
      <c r="L139">
        <v>1371</v>
      </c>
      <c r="N139">
        <v>1013</v>
      </c>
      <c r="O139" t="s">
        <v>23</v>
      </c>
      <c r="P139" t="s">
        <v>23</v>
      </c>
      <c r="Q139">
        <v>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 t="s">
        <v>6</v>
      </c>
      <c r="AG139">
        <v>0</v>
      </c>
      <c r="AH139">
        <v>3</v>
      </c>
      <c r="AI139">
        <v>-1</v>
      </c>
      <c r="AJ139" t="s">
        <v>6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ROW(Source!A171)</f>
        <v>171</v>
      </c>
      <c r="B140">
        <v>74735740</v>
      </c>
      <c r="C140">
        <v>74735732</v>
      </c>
      <c r="D140">
        <v>31714704</v>
      </c>
      <c r="E140">
        <v>70</v>
      </c>
      <c r="F140">
        <v>1</v>
      </c>
      <c r="G140">
        <v>1</v>
      </c>
      <c r="H140">
        <v>1</v>
      </c>
      <c r="I140" t="s">
        <v>287</v>
      </c>
      <c r="J140" t="s">
        <v>6</v>
      </c>
      <c r="K140" t="s">
        <v>288</v>
      </c>
      <c r="L140">
        <v>1191</v>
      </c>
      <c r="N140">
        <v>1013</v>
      </c>
      <c r="O140" t="s">
        <v>267</v>
      </c>
      <c r="P140" t="s">
        <v>267</v>
      </c>
      <c r="Q140">
        <v>1</v>
      </c>
      <c r="X140">
        <v>1.06</v>
      </c>
      <c r="Y140">
        <v>0</v>
      </c>
      <c r="Z140">
        <v>0</v>
      </c>
      <c r="AA140">
        <v>0</v>
      </c>
      <c r="AB140">
        <v>8.9700000000000006</v>
      </c>
      <c r="AC140">
        <v>0</v>
      </c>
      <c r="AD140">
        <v>1</v>
      </c>
      <c r="AE140">
        <v>1</v>
      </c>
      <c r="AF140" t="s">
        <v>26</v>
      </c>
      <c r="AG140">
        <v>1.1130000000000002</v>
      </c>
      <c r="AH140">
        <v>2</v>
      </c>
      <c r="AI140">
        <v>74735733</v>
      </c>
      <c r="AJ140">
        <v>132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ROW(Source!A171)</f>
        <v>171</v>
      </c>
      <c r="B141">
        <v>74735741</v>
      </c>
      <c r="C141">
        <v>74735732</v>
      </c>
      <c r="D141">
        <v>31709492</v>
      </c>
      <c r="E141">
        <v>70</v>
      </c>
      <c r="F141">
        <v>1</v>
      </c>
      <c r="G141">
        <v>1</v>
      </c>
      <c r="H141">
        <v>1</v>
      </c>
      <c r="I141" t="s">
        <v>268</v>
      </c>
      <c r="J141" t="s">
        <v>6</v>
      </c>
      <c r="K141" t="s">
        <v>269</v>
      </c>
      <c r="L141">
        <v>1191</v>
      </c>
      <c r="N141">
        <v>1013</v>
      </c>
      <c r="O141" t="s">
        <v>267</v>
      </c>
      <c r="P141" t="s">
        <v>267</v>
      </c>
      <c r="Q141">
        <v>1</v>
      </c>
      <c r="X141">
        <v>0.01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2</v>
      </c>
      <c r="AF141" t="s">
        <v>26</v>
      </c>
      <c r="AG141">
        <v>1.0500000000000001E-2</v>
      </c>
      <c r="AH141">
        <v>2</v>
      </c>
      <c r="AI141">
        <v>74735734</v>
      </c>
      <c r="AJ141">
        <v>133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ROW(Source!A171)</f>
        <v>171</v>
      </c>
      <c r="B142">
        <v>74735742</v>
      </c>
      <c r="C142">
        <v>74735732</v>
      </c>
      <c r="D142">
        <v>49672695</v>
      </c>
      <c r="E142">
        <v>1</v>
      </c>
      <c r="F142">
        <v>1</v>
      </c>
      <c r="G142">
        <v>1</v>
      </c>
      <c r="H142">
        <v>2</v>
      </c>
      <c r="I142" t="s">
        <v>274</v>
      </c>
      <c r="J142" t="s">
        <v>275</v>
      </c>
      <c r="K142" t="s">
        <v>276</v>
      </c>
      <c r="L142">
        <v>1367</v>
      </c>
      <c r="N142">
        <v>1011</v>
      </c>
      <c r="O142" t="s">
        <v>273</v>
      </c>
      <c r="P142" t="s">
        <v>273</v>
      </c>
      <c r="Q142">
        <v>1</v>
      </c>
      <c r="X142">
        <v>0.26</v>
      </c>
      <c r="Y142">
        <v>0</v>
      </c>
      <c r="Z142">
        <v>3.12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26</v>
      </c>
      <c r="AG142">
        <v>0.27300000000000002</v>
      </c>
      <c r="AH142">
        <v>2</v>
      </c>
      <c r="AI142">
        <v>74735735</v>
      </c>
      <c r="AJ142">
        <v>134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ROW(Source!A171)</f>
        <v>171</v>
      </c>
      <c r="B143">
        <v>74735743</v>
      </c>
      <c r="C143">
        <v>74735732</v>
      </c>
      <c r="D143">
        <v>49673503</v>
      </c>
      <c r="E143">
        <v>1</v>
      </c>
      <c r="F143">
        <v>1</v>
      </c>
      <c r="G143">
        <v>1</v>
      </c>
      <c r="H143">
        <v>2</v>
      </c>
      <c r="I143" t="s">
        <v>277</v>
      </c>
      <c r="J143" t="s">
        <v>278</v>
      </c>
      <c r="K143" t="s">
        <v>279</v>
      </c>
      <c r="L143">
        <v>1367</v>
      </c>
      <c r="N143">
        <v>1011</v>
      </c>
      <c r="O143" t="s">
        <v>273</v>
      </c>
      <c r="P143" t="s">
        <v>273</v>
      </c>
      <c r="Q143">
        <v>1</v>
      </c>
      <c r="X143">
        <v>0.01</v>
      </c>
      <c r="Y143">
        <v>0</v>
      </c>
      <c r="Z143">
        <v>65.709999999999994</v>
      </c>
      <c r="AA143">
        <v>11.6</v>
      </c>
      <c r="AB143">
        <v>0</v>
      </c>
      <c r="AC143">
        <v>0</v>
      </c>
      <c r="AD143">
        <v>1</v>
      </c>
      <c r="AE143">
        <v>0</v>
      </c>
      <c r="AF143" t="s">
        <v>26</v>
      </c>
      <c r="AG143">
        <v>1.0500000000000001E-2</v>
      </c>
      <c r="AH143">
        <v>2</v>
      </c>
      <c r="AI143">
        <v>74735736</v>
      </c>
      <c r="AJ143">
        <v>135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ROW(Source!A171)</f>
        <v>171</v>
      </c>
      <c r="B144">
        <v>74735744</v>
      </c>
      <c r="C144">
        <v>74735732</v>
      </c>
      <c r="D144">
        <v>49525488</v>
      </c>
      <c r="E144">
        <v>1</v>
      </c>
      <c r="F144">
        <v>1</v>
      </c>
      <c r="G144">
        <v>1</v>
      </c>
      <c r="H144">
        <v>3</v>
      </c>
      <c r="I144" t="s">
        <v>280</v>
      </c>
      <c r="J144" t="s">
        <v>281</v>
      </c>
      <c r="K144" t="s">
        <v>282</v>
      </c>
      <c r="L144">
        <v>1346</v>
      </c>
      <c r="N144">
        <v>1009</v>
      </c>
      <c r="O144" t="s">
        <v>283</v>
      </c>
      <c r="P144" t="s">
        <v>283</v>
      </c>
      <c r="Q144">
        <v>1</v>
      </c>
      <c r="X144">
        <v>0.2</v>
      </c>
      <c r="Y144">
        <v>9.0399999999999991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6</v>
      </c>
      <c r="AG144">
        <v>0.2</v>
      </c>
      <c r="AH144">
        <v>2</v>
      </c>
      <c r="AI144">
        <v>74735737</v>
      </c>
      <c r="AJ144">
        <v>136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ROW(Source!A171)</f>
        <v>171</v>
      </c>
      <c r="B145">
        <v>74735745</v>
      </c>
      <c r="C145">
        <v>74735732</v>
      </c>
      <c r="D145">
        <v>49526492</v>
      </c>
      <c r="E145">
        <v>1</v>
      </c>
      <c r="F145">
        <v>1</v>
      </c>
      <c r="G145">
        <v>1</v>
      </c>
      <c r="H145">
        <v>3</v>
      </c>
      <c r="I145" t="s">
        <v>284</v>
      </c>
      <c r="J145" t="s">
        <v>285</v>
      </c>
      <c r="K145" t="s">
        <v>286</v>
      </c>
      <c r="L145">
        <v>1346</v>
      </c>
      <c r="N145">
        <v>1009</v>
      </c>
      <c r="O145" t="s">
        <v>283</v>
      </c>
      <c r="P145" t="s">
        <v>283</v>
      </c>
      <c r="Q145">
        <v>1</v>
      </c>
      <c r="X145">
        <v>0.56000000000000005</v>
      </c>
      <c r="Y145">
        <v>23.09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6</v>
      </c>
      <c r="AG145">
        <v>0.56000000000000005</v>
      </c>
      <c r="AH145">
        <v>2</v>
      </c>
      <c r="AI145">
        <v>74735738</v>
      </c>
      <c r="AJ145">
        <v>137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ROW(Source!A171)</f>
        <v>171</v>
      </c>
      <c r="B146">
        <v>74735746</v>
      </c>
      <c r="C146">
        <v>74735732</v>
      </c>
      <c r="D146">
        <v>49514680</v>
      </c>
      <c r="E146">
        <v>70</v>
      </c>
      <c r="F146">
        <v>1</v>
      </c>
      <c r="G146">
        <v>1</v>
      </c>
      <c r="H146">
        <v>3</v>
      </c>
      <c r="I146" t="s">
        <v>324</v>
      </c>
      <c r="J146" t="s">
        <v>6</v>
      </c>
      <c r="K146" t="s">
        <v>325</v>
      </c>
      <c r="L146">
        <v>1371</v>
      </c>
      <c r="N146">
        <v>1013</v>
      </c>
      <c r="O146" t="s">
        <v>23</v>
      </c>
      <c r="P146" t="s">
        <v>23</v>
      </c>
      <c r="Q146">
        <v>1</v>
      </c>
      <c r="X146">
        <v>1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6</v>
      </c>
      <c r="AG146">
        <v>1</v>
      </c>
      <c r="AH146">
        <v>3</v>
      </c>
      <c r="AI146">
        <v>-1</v>
      </c>
      <c r="AJ146" t="s">
        <v>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ROW(Source!A208)</f>
        <v>208</v>
      </c>
      <c r="B147">
        <v>74715451</v>
      </c>
      <c r="C147">
        <v>74715442</v>
      </c>
      <c r="D147">
        <v>31715651</v>
      </c>
      <c r="E147">
        <v>70</v>
      </c>
      <c r="F147">
        <v>1</v>
      </c>
      <c r="G147">
        <v>1</v>
      </c>
      <c r="H147">
        <v>1</v>
      </c>
      <c r="I147" t="s">
        <v>265</v>
      </c>
      <c r="J147" t="s">
        <v>6</v>
      </c>
      <c r="K147" t="s">
        <v>266</v>
      </c>
      <c r="L147">
        <v>1191</v>
      </c>
      <c r="N147">
        <v>1013</v>
      </c>
      <c r="O147" t="s">
        <v>267</v>
      </c>
      <c r="P147" t="s">
        <v>267</v>
      </c>
      <c r="Q147">
        <v>1</v>
      </c>
      <c r="X147">
        <v>3.65</v>
      </c>
      <c r="Y147">
        <v>0</v>
      </c>
      <c r="Z147">
        <v>0</v>
      </c>
      <c r="AA147">
        <v>0</v>
      </c>
      <c r="AB147">
        <v>9.6199999999999992</v>
      </c>
      <c r="AC147">
        <v>0</v>
      </c>
      <c r="AD147">
        <v>1</v>
      </c>
      <c r="AE147">
        <v>1</v>
      </c>
      <c r="AF147" t="s">
        <v>26</v>
      </c>
      <c r="AG147">
        <v>3.8325</v>
      </c>
      <c r="AH147">
        <v>2</v>
      </c>
      <c r="AI147">
        <v>74715443</v>
      </c>
      <c r="AJ147">
        <v>139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ROW(Source!A208)</f>
        <v>208</v>
      </c>
      <c r="B148">
        <v>74715452</v>
      </c>
      <c r="C148">
        <v>74715442</v>
      </c>
      <c r="D148">
        <v>31709492</v>
      </c>
      <c r="E148">
        <v>70</v>
      </c>
      <c r="F148">
        <v>1</v>
      </c>
      <c r="G148">
        <v>1</v>
      </c>
      <c r="H148">
        <v>1</v>
      </c>
      <c r="I148" t="s">
        <v>268</v>
      </c>
      <c r="J148" t="s">
        <v>6</v>
      </c>
      <c r="K148" t="s">
        <v>269</v>
      </c>
      <c r="L148">
        <v>1191</v>
      </c>
      <c r="N148">
        <v>1013</v>
      </c>
      <c r="O148" t="s">
        <v>267</v>
      </c>
      <c r="P148" t="s">
        <v>267</v>
      </c>
      <c r="Q148">
        <v>1</v>
      </c>
      <c r="X148">
        <v>0.05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2</v>
      </c>
      <c r="AF148" t="s">
        <v>26</v>
      </c>
      <c r="AG148">
        <v>5.2500000000000005E-2</v>
      </c>
      <c r="AH148">
        <v>2</v>
      </c>
      <c r="AI148">
        <v>74715444</v>
      </c>
      <c r="AJ148">
        <v>140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ROW(Source!A208)</f>
        <v>208</v>
      </c>
      <c r="B149">
        <v>74715453</v>
      </c>
      <c r="C149">
        <v>74715442</v>
      </c>
      <c r="D149">
        <v>49672573</v>
      </c>
      <c r="E149">
        <v>1</v>
      </c>
      <c r="F149">
        <v>1</v>
      </c>
      <c r="G149">
        <v>1</v>
      </c>
      <c r="H149">
        <v>2</v>
      </c>
      <c r="I149" t="s">
        <v>270</v>
      </c>
      <c r="J149" t="s">
        <v>271</v>
      </c>
      <c r="K149" t="s">
        <v>272</v>
      </c>
      <c r="L149">
        <v>1367</v>
      </c>
      <c r="N149">
        <v>1011</v>
      </c>
      <c r="O149" t="s">
        <v>273</v>
      </c>
      <c r="P149" t="s">
        <v>273</v>
      </c>
      <c r="Q149">
        <v>1</v>
      </c>
      <c r="X149">
        <v>0.01</v>
      </c>
      <c r="Y149">
        <v>0</v>
      </c>
      <c r="Z149">
        <v>115.4</v>
      </c>
      <c r="AA149">
        <v>13.5</v>
      </c>
      <c r="AB149">
        <v>0</v>
      </c>
      <c r="AC149">
        <v>0</v>
      </c>
      <c r="AD149">
        <v>1</v>
      </c>
      <c r="AE149">
        <v>0</v>
      </c>
      <c r="AF149" t="s">
        <v>26</v>
      </c>
      <c r="AG149">
        <v>1.0500000000000001E-2</v>
      </c>
      <c r="AH149">
        <v>2</v>
      </c>
      <c r="AI149">
        <v>74715445</v>
      </c>
      <c r="AJ149">
        <v>141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ROW(Source!A208)</f>
        <v>208</v>
      </c>
      <c r="B150">
        <v>74715454</v>
      </c>
      <c r="C150">
        <v>74715442</v>
      </c>
      <c r="D150">
        <v>49672695</v>
      </c>
      <c r="E150">
        <v>1</v>
      </c>
      <c r="F150">
        <v>1</v>
      </c>
      <c r="G150">
        <v>1</v>
      </c>
      <c r="H150">
        <v>2</v>
      </c>
      <c r="I150" t="s">
        <v>274</v>
      </c>
      <c r="J150" t="s">
        <v>275</v>
      </c>
      <c r="K150" t="s">
        <v>276</v>
      </c>
      <c r="L150">
        <v>1367</v>
      </c>
      <c r="N150">
        <v>1011</v>
      </c>
      <c r="O150" t="s">
        <v>273</v>
      </c>
      <c r="P150" t="s">
        <v>273</v>
      </c>
      <c r="Q150">
        <v>1</v>
      </c>
      <c r="X150">
        <v>0.91</v>
      </c>
      <c r="Y150">
        <v>0</v>
      </c>
      <c r="Z150">
        <v>3.12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26</v>
      </c>
      <c r="AG150">
        <v>0.95550000000000013</v>
      </c>
      <c r="AH150">
        <v>2</v>
      </c>
      <c r="AI150">
        <v>74715446</v>
      </c>
      <c r="AJ150">
        <v>142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ROW(Source!A208)</f>
        <v>208</v>
      </c>
      <c r="B151">
        <v>74715455</v>
      </c>
      <c r="C151">
        <v>74715442</v>
      </c>
      <c r="D151">
        <v>49673503</v>
      </c>
      <c r="E151">
        <v>1</v>
      </c>
      <c r="F151">
        <v>1</v>
      </c>
      <c r="G151">
        <v>1</v>
      </c>
      <c r="H151">
        <v>2</v>
      </c>
      <c r="I151" t="s">
        <v>277</v>
      </c>
      <c r="J151" t="s">
        <v>278</v>
      </c>
      <c r="K151" t="s">
        <v>279</v>
      </c>
      <c r="L151">
        <v>1367</v>
      </c>
      <c r="N151">
        <v>1011</v>
      </c>
      <c r="O151" t="s">
        <v>273</v>
      </c>
      <c r="P151" t="s">
        <v>273</v>
      </c>
      <c r="Q151">
        <v>1</v>
      </c>
      <c r="X151">
        <v>0.04</v>
      </c>
      <c r="Y151">
        <v>0</v>
      </c>
      <c r="Z151">
        <v>65.709999999999994</v>
      </c>
      <c r="AA151">
        <v>11.6</v>
      </c>
      <c r="AB151">
        <v>0</v>
      </c>
      <c r="AC151">
        <v>0</v>
      </c>
      <c r="AD151">
        <v>1</v>
      </c>
      <c r="AE151">
        <v>0</v>
      </c>
      <c r="AF151" t="s">
        <v>26</v>
      </c>
      <c r="AG151">
        <v>4.2000000000000003E-2</v>
      </c>
      <c r="AH151">
        <v>2</v>
      </c>
      <c r="AI151">
        <v>74715447</v>
      </c>
      <c r="AJ151">
        <v>143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ROW(Source!A208)</f>
        <v>208</v>
      </c>
      <c r="B152">
        <v>74715456</v>
      </c>
      <c r="C152">
        <v>74715442</v>
      </c>
      <c r="D152">
        <v>49525488</v>
      </c>
      <c r="E152">
        <v>1</v>
      </c>
      <c r="F152">
        <v>1</v>
      </c>
      <c r="G152">
        <v>1</v>
      </c>
      <c r="H152">
        <v>3</v>
      </c>
      <c r="I152" t="s">
        <v>280</v>
      </c>
      <c r="J152" t="s">
        <v>281</v>
      </c>
      <c r="K152" t="s">
        <v>282</v>
      </c>
      <c r="L152">
        <v>1346</v>
      </c>
      <c r="N152">
        <v>1009</v>
      </c>
      <c r="O152" t="s">
        <v>283</v>
      </c>
      <c r="P152" t="s">
        <v>283</v>
      </c>
      <c r="Q152">
        <v>1</v>
      </c>
      <c r="X152">
        <v>0.02</v>
      </c>
      <c r="Y152">
        <v>9.0399999999999991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6</v>
      </c>
      <c r="AG152">
        <v>0.02</v>
      </c>
      <c r="AH152">
        <v>2</v>
      </c>
      <c r="AI152">
        <v>74715448</v>
      </c>
      <c r="AJ152">
        <v>144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ROW(Source!A208)</f>
        <v>208</v>
      </c>
      <c r="B153">
        <v>74715457</v>
      </c>
      <c r="C153">
        <v>74715442</v>
      </c>
      <c r="D153">
        <v>49526492</v>
      </c>
      <c r="E153">
        <v>1</v>
      </c>
      <c r="F153">
        <v>1</v>
      </c>
      <c r="G153">
        <v>1</v>
      </c>
      <c r="H153">
        <v>3</v>
      </c>
      <c r="I153" t="s">
        <v>284</v>
      </c>
      <c r="J153" t="s">
        <v>285</v>
      </c>
      <c r="K153" t="s">
        <v>286</v>
      </c>
      <c r="L153">
        <v>1346</v>
      </c>
      <c r="N153">
        <v>1009</v>
      </c>
      <c r="O153" t="s">
        <v>283</v>
      </c>
      <c r="P153" t="s">
        <v>283</v>
      </c>
      <c r="Q153">
        <v>1</v>
      </c>
      <c r="X153">
        <v>0.08</v>
      </c>
      <c r="Y153">
        <v>23.09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6</v>
      </c>
      <c r="AG153">
        <v>0.08</v>
      </c>
      <c r="AH153">
        <v>2</v>
      </c>
      <c r="AI153">
        <v>74715449</v>
      </c>
      <c r="AJ153">
        <v>145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ROW(Source!A210)</f>
        <v>210</v>
      </c>
      <c r="B154">
        <v>74715468</v>
      </c>
      <c r="C154">
        <v>74715459</v>
      </c>
      <c r="D154">
        <v>31715651</v>
      </c>
      <c r="E154">
        <v>70</v>
      </c>
      <c r="F154">
        <v>1</v>
      </c>
      <c r="G154">
        <v>1</v>
      </c>
      <c r="H154">
        <v>1</v>
      </c>
      <c r="I154" t="s">
        <v>265</v>
      </c>
      <c r="J154" t="s">
        <v>6</v>
      </c>
      <c r="K154" t="s">
        <v>266</v>
      </c>
      <c r="L154">
        <v>1191</v>
      </c>
      <c r="N154">
        <v>1013</v>
      </c>
      <c r="O154" t="s">
        <v>267</v>
      </c>
      <c r="P154" t="s">
        <v>267</v>
      </c>
      <c r="Q154">
        <v>1</v>
      </c>
      <c r="X154">
        <v>3.65</v>
      </c>
      <c r="Y154">
        <v>0</v>
      </c>
      <c r="Z154">
        <v>0</v>
      </c>
      <c r="AA154">
        <v>0</v>
      </c>
      <c r="AB154">
        <v>9.6199999999999992</v>
      </c>
      <c r="AC154">
        <v>0</v>
      </c>
      <c r="AD154">
        <v>1</v>
      </c>
      <c r="AE154">
        <v>1</v>
      </c>
      <c r="AF154" t="s">
        <v>26</v>
      </c>
      <c r="AG154">
        <v>3.8325</v>
      </c>
      <c r="AH154">
        <v>2</v>
      </c>
      <c r="AI154">
        <v>74715460</v>
      </c>
      <c r="AJ154">
        <v>147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ROW(Source!A210)</f>
        <v>210</v>
      </c>
      <c r="B155">
        <v>74715469</v>
      </c>
      <c r="C155">
        <v>74715459</v>
      </c>
      <c r="D155">
        <v>31709492</v>
      </c>
      <c r="E155">
        <v>70</v>
      </c>
      <c r="F155">
        <v>1</v>
      </c>
      <c r="G155">
        <v>1</v>
      </c>
      <c r="H155">
        <v>1</v>
      </c>
      <c r="I155" t="s">
        <v>268</v>
      </c>
      <c r="J155" t="s">
        <v>6</v>
      </c>
      <c r="K155" t="s">
        <v>269</v>
      </c>
      <c r="L155">
        <v>1191</v>
      </c>
      <c r="N155">
        <v>1013</v>
      </c>
      <c r="O155" t="s">
        <v>267</v>
      </c>
      <c r="P155" t="s">
        <v>267</v>
      </c>
      <c r="Q155">
        <v>1</v>
      </c>
      <c r="X155">
        <v>0.05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2</v>
      </c>
      <c r="AF155" t="s">
        <v>26</v>
      </c>
      <c r="AG155">
        <v>5.2500000000000005E-2</v>
      </c>
      <c r="AH155">
        <v>2</v>
      </c>
      <c r="AI155">
        <v>74715461</v>
      </c>
      <c r="AJ155">
        <v>148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ROW(Source!A210)</f>
        <v>210</v>
      </c>
      <c r="B156">
        <v>74715470</v>
      </c>
      <c r="C156">
        <v>74715459</v>
      </c>
      <c r="D156">
        <v>49672573</v>
      </c>
      <c r="E156">
        <v>1</v>
      </c>
      <c r="F156">
        <v>1</v>
      </c>
      <c r="G156">
        <v>1</v>
      </c>
      <c r="H156">
        <v>2</v>
      </c>
      <c r="I156" t="s">
        <v>270</v>
      </c>
      <c r="J156" t="s">
        <v>271</v>
      </c>
      <c r="K156" t="s">
        <v>272</v>
      </c>
      <c r="L156">
        <v>1367</v>
      </c>
      <c r="N156">
        <v>1011</v>
      </c>
      <c r="O156" t="s">
        <v>273</v>
      </c>
      <c r="P156" t="s">
        <v>273</v>
      </c>
      <c r="Q156">
        <v>1</v>
      </c>
      <c r="X156">
        <v>0.01</v>
      </c>
      <c r="Y156">
        <v>0</v>
      </c>
      <c r="Z156">
        <v>115.4</v>
      </c>
      <c r="AA156">
        <v>13.5</v>
      </c>
      <c r="AB156">
        <v>0</v>
      </c>
      <c r="AC156">
        <v>0</v>
      </c>
      <c r="AD156">
        <v>1</v>
      </c>
      <c r="AE156">
        <v>0</v>
      </c>
      <c r="AF156" t="s">
        <v>26</v>
      </c>
      <c r="AG156">
        <v>1.0500000000000001E-2</v>
      </c>
      <c r="AH156">
        <v>2</v>
      </c>
      <c r="AI156">
        <v>74715462</v>
      </c>
      <c r="AJ156">
        <v>149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ROW(Source!A210)</f>
        <v>210</v>
      </c>
      <c r="B157">
        <v>74715471</v>
      </c>
      <c r="C157">
        <v>74715459</v>
      </c>
      <c r="D157">
        <v>49672695</v>
      </c>
      <c r="E157">
        <v>1</v>
      </c>
      <c r="F157">
        <v>1</v>
      </c>
      <c r="G157">
        <v>1</v>
      </c>
      <c r="H157">
        <v>2</v>
      </c>
      <c r="I157" t="s">
        <v>274</v>
      </c>
      <c r="J157" t="s">
        <v>275</v>
      </c>
      <c r="K157" t="s">
        <v>276</v>
      </c>
      <c r="L157">
        <v>1367</v>
      </c>
      <c r="N157">
        <v>1011</v>
      </c>
      <c r="O157" t="s">
        <v>273</v>
      </c>
      <c r="P157" t="s">
        <v>273</v>
      </c>
      <c r="Q157">
        <v>1</v>
      </c>
      <c r="X157">
        <v>0.91</v>
      </c>
      <c r="Y157">
        <v>0</v>
      </c>
      <c r="Z157">
        <v>3.12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26</v>
      </c>
      <c r="AG157">
        <v>0.95550000000000013</v>
      </c>
      <c r="AH157">
        <v>2</v>
      </c>
      <c r="AI157">
        <v>74715463</v>
      </c>
      <c r="AJ157">
        <v>150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ROW(Source!A210)</f>
        <v>210</v>
      </c>
      <c r="B158">
        <v>74715472</v>
      </c>
      <c r="C158">
        <v>74715459</v>
      </c>
      <c r="D158">
        <v>49673503</v>
      </c>
      <c r="E158">
        <v>1</v>
      </c>
      <c r="F158">
        <v>1</v>
      </c>
      <c r="G158">
        <v>1</v>
      </c>
      <c r="H158">
        <v>2</v>
      </c>
      <c r="I158" t="s">
        <v>277</v>
      </c>
      <c r="J158" t="s">
        <v>278</v>
      </c>
      <c r="K158" t="s">
        <v>279</v>
      </c>
      <c r="L158">
        <v>1367</v>
      </c>
      <c r="N158">
        <v>1011</v>
      </c>
      <c r="O158" t="s">
        <v>273</v>
      </c>
      <c r="P158" t="s">
        <v>273</v>
      </c>
      <c r="Q158">
        <v>1</v>
      </c>
      <c r="X158">
        <v>0.04</v>
      </c>
      <c r="Y158">
        <v>0</v>
      </c>
      <c r="Z158">
        <v>65.709999999999994</v>
      </c>
      <c r="AA158">
        <v>11.6</v>
      </c>
      <c r="AB158">
        <v>0</v>
      </c>
      <c r="AC158">
        <v>0</v>
      </c>
      <c r="AD158">
        <v>1</v>
      </c>
      <c r="AE158">
        <v>0</v>
      </c>
      <c r="AF158" t="s">
        <v>26</v>
      </c>
      <c r="AG158">
        <v>4.2000000000000003E-2</v>
      </c>
      <c r="AH158">
        <v>2</v>
      </c>
      <c r="AI158">
        <v>74715464</v>
      </c>
      <c r="AJ158">
        <v>151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ROW(Source!A210)</f>
        <v>210</v>
      </c>
      <c r="B159">
        <v>74715473</v>
      </c>
      <c r="C159">
        <v>74715459</v>
      </c>
      <c r="D159">
        <v>49525488</v>
      </c>
      <c r="E159">
        <v>1</v>
      </c>
      <c r="F159">
        <v>1</v>
      </c>
      <c r="G159">
        <v>1</v>
      </c>
      <c r="H159">
        <v>3</v>
      </c>
      <c r="I159" t="s">
        <v>280</v>
      </c>
      <c r="J159" t="s">
        <v>281</v>
      </c>
      <c r="K159" t="s">
        <v>282</v>
      </c>
      <c r="L159">
        <v>1346</v>
      </c>
      <c r="N159">
        <v>1009</v>
      </c>
      <c r="O159" t="s">
        <v>283</v>
      </c>
      <c r="P159" t="s">
        <v>283</v>
      </c>
      <c r="Q159">
        <v>1</v>
      </c>
      <c r="X159">
        <v>0.02</v>
      </c>
      <c r="Y159">
        <v>9.0399999999999991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6</v>
      </c>
      <c r="AG159">
        <v>0.02</v>
      </c>
      <c r="AH159">
        <v>2</v>
      </c>
      <c r="AI159">
        <v>74715465</v>
      </c>
      <c r="AJ159">
        <v>152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ROW(Source!A210)</f>
        <v>210</v>
      </c>
      <c r="B160">
        <v>74715474</v>
      </c>
      <c r="C160">
        <v>74715459</v>
      </c>
      <c r="D160">
        <v>49526492</v>
      </c>
      <c r="E160">
        <v>1</v>
      </c>
      <c r="F160">
        <v>1</v>
      </c>
      <c r="G160">
        <v>1</v>
      </c>
      <c r="H160">
        <v>3</v>
      </c>
      <c r="I160" t="s">
        <v>284</v>
      </c>
      <c r="J160" t="s">
        <v>285</v>
      </c>
      <c r="K160" t="s">
        <v>286</v>
      </c>
      <c r="L160">
        <v>1346</v>
      </c>
      <c r="N160">
        <v>1009</v>
      </c>
      <c r="O160" t="s">
        <v>283</v>
      </c>
      <c r="P160" t="s">
        <v>283</v>
      </c>
      <c r="Q160">
        <v>1</v>
      </c>
      <c r="X160">
        <v>0.08</v>
      </c>
      <c r="Y160">
        <v>23.09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6</v>
      </c>
      <c r="AG160">
        <v>0.08</v>
      </c>
      <c r="AH160">
        <v>2</v>
      </c>
      <c r="AI160">
        <v>74715466</v>
      </c>
      <c r="AJ160">
        <v>153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ROW(Source!A212)</f>
        <v>212</v>
      </c>
      <c r="B161">
        <v>74715487</v>
      </c>
      <c r="C161">
        <v>74715476</v>
      </c>
      <c r="D161">
        <v>31714704</v>
      </c>
      <c r="E161">
        <v>70</v>
      </c>
      <c r="F161">
        <v>1</v>
      </c>
      <c r="G161">
        <v>1</v>
      </c>
      <c r="H161">
        <v>1</v>
      </c>
      <c r="I161" t="s">
        <v>287</v>
      </c>
      <c r="J161" t="s">
        <v>6</v>
      </c>
      <c r="K161" t="s">
        <v>288</v>
      </c>
      <c r="L161">
        <v>1191</v>
      </c>
      <c r="N161">
        <v>1013</v>
      </c>
      <c r="O161" t="s">
        <v>267</v>
      </c>
      <c r="P161" t="s">
        <v>267</v>
      </c>
      <c r="Q161">
        <v>1</v>
      </c>
      <c r="X161">
        <v>1.07</v>
      </c>
      <c r="Y161">
        <v>0</v>
      </c>
      <c r="Z161">
        <v>0</v>
      </c>
      <c r="AA161">
        <v>0</v>
      </c>
      <c r="AB161">
        <v>8.9700000000000006</v>
      </c>
      <c r="AC161">
        <v>0</v>
      </c>
      <c r="AD161">
        <v>1</v>
      </c>
      <c r="AE161">
        <v>1</v>
      </c>
      <c r="AF161" t="s">
        <v>26</v>
      </c>
      <c r="AG161">
        <v>1.1235000000000002</v>
      </c>
      <c r="AH161">
        <v>2</v>
      </c>
      <c r="AI161">
        <v>74715477</v>
      </c>
      <c r="AJ161">
        <v>155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ROW(Source!A212)</f>
        <v>212</v>
      </c>
      <c r="B162">
        <v>74715488</v>
      </c>
      <c r="C162">
        <v>74715476</v>
      </c>
      <c r="D162">
        <v>31709492</v>
      </c>
      <c r="E162">
        <v>70</v>
      </c>
      <c r="F162">
        <v>1</v>
      </c>
      <c r="G162">
        <v>1</v>
      </c>
      <c r="H162">
        <v>1</v>
      </c>
      <c r="I162" t="s">
        <v>268</v>
      </c>
      <c r="J162" t="s">
        <v>6</v>
      </c>
      <c r="K162" t="s">
        <v>269</v>
      </c>
      <c r="L162">
        <v>1191</v>
      </c>
      <c r="N162">
        <v>1013</v>
      </c>
      <c r="O162" t="s">
        <v>267</v>
      </c>
      <c r="P162" t="s">
        <v>267</v>
      </c>
      <c r="Q162">
        <v>1</v>
      </c>
      <c r="X162">
        <v>0.01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2</v>
      </c>
      <c r="AF162" t="s">
        <v>26</v>
      </c>
      <c r="AG162">
        <v>1.0500000000000001E-2</v>
      </c>
      <c r="AH162">
        <v>2</v>
      </c>
      <c r="AI162">
        <v>74715478</v>
      </c>
      <c r="AJ162">
        <v>156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ROW(Source!A212)</f>
        <v>212</v>
      </c>
      <c r="B163">
        <v>74715489</v>
      </c>
      <c r="C163">
        <v>74715476</v>
      </c>
      <c r="D163">
        <v>49673503</v>
      </c>
      <c r="E163">
        <v>1</v>
      </c>
      <c r="F163">
        <v>1</v>
      </c>
      <c r="G163">
        <v>1</v>
      </c>
      <c r="H163">
        <v>2</v>
      </c>
      <c r="I163" t="s">
        <v>277</v>
      </c>
      <c r="J163" t="s">
        <v>278</v>
      </c>
      <c r="K163" t="s">
        <v>279</v>
      </c>
      <c r="L163">
        <v>1367</v>
      </c>
      <c r="N163">
        <v>1011</v>
      </c>
      <c r="O163" t="s">
        <v>273</v>
      </c>
      <c r="P163" t="s">
        <v>273</v>
      </c>
      <c r="Q163">
        <v>1</v>
      </c>
      <c r="X163">
        <v>0.01</v>
      </c>
      <c r="Y163">
        <v>0</v>
      </c>
      <c r="Z163">
        <v>65.709999999999994</v>
      </c>
      <c r="AA163">
        <v>11.6</v>
      </c>
      <c r="AB163">
        <v>0</v>
      </c>
      <c r="AC163">
        <v>0</v>
      </c>
      <c r="AD163">
        <v>1</v>
      </c>
      <c r="AE163">
        <v>0</v>
      </c>
      <c r="AF163" t="s">
        <v>26</v>
      </c>
      <c r="AG163">
        <v>1.0500000000000001E-2</v>
      </c>
      <c r="AH163">
        <v>2</v>
      </c>
      <c r="AI163">
        <v>74715479</v>
      </c>
      <c r="AJ163">
        <v>157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ROW(Source!A212)</f>
        <v>212</v>
      </c>
      <c r="B164">
        <v>74715490</v>
      </c>
      <c r="C164">
        <v>74715476</v>
      </c>
      <c r="D164">
        <v>49673715</v>
      </c>
      <c r="E164">
        <v>1</v>
      </c>
      <c r="F164">
        <v>1</v>
      </c>
      <c r="G164">
        <v>1</v>
      </c>
      <c r="H164">
        <v>2</v>
      </c>
      <c r="I164" t="s">
        <v>289</v>
      </c>
      <c r="J164" t="s">
        <v>290</v>
      </c>
      <c r="K164" t="s">
        <v>291</v>
      </c>
      <c r="L164">
        <v>1367</v>
      </c>
      <c r="N164">
        <v>1011</v>
      </c>
      <c r="O164" t="s">
        <v>273</v>
      </c>
      <c r="P164" t="s">
        <v>273</v>
      </c>
      <c r="Q164">
        <v>1</v>
      </c>
      <c r="X164">
        <v>0.1</v>
      </c>
      <c r="Y164">
        <v>0</v>
      </c>
      <c r="Z164">
        <v>8.1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26</v>
      </c>
      <c r="AG164">
        <v>0.10500000000000001</v>
      </c>
      <c r="AH164">
        <v>2</v>
      </c>
      <c r="AI164">
        <v>74715480</v>
      </c>
      <c r="AJ164">
        <v>158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ROW(Source!A212)</f>
        <v>212</v>
      </c>
      <c r="B165">
        <v>74715491</v>
      </c>
      <c r="C165">
        <v>74715476</v>
      </c>
      <c r="D165">
        <v>49523218</v>
      </c>
      <c r="E165">
        <v>1</v>
      </c>
      <c r="F165">
        <v>1</v>
      </c>
      <c r="G165">
        <v>1</v>
      </c>
      <c r="H165">
        <v>3</v>
      </c>
      <c r="I165" t="s">
        <v>54</v>
      </c>
      <c r="J165" t="s">
        <v>57</v>
      </c>
      <c r="K165" t="s">
        <v>55</v>
      </c>
      <c r="L165">
        <v>1374</v>
      </c>
      <c r="N165">
        <v>1013</v>
      </c>
      <c r="O165" t="s">
        <v>56</v>
      </c>
      <c r="P165" t="s">
        <v>56</v>
      </c>
      <c r="Q165">
        <v>1</v>
      </c>
      <c r="X165">
        <v>0.1</v>
      </c>
      <c r="Y165">
        <v>1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 t="s">
        <v>6</v>
      </c>
      <c r="AG165">
        <v>0.1</v>
      </c>
      <c r="AH165">
        <v>2</v>
      </c>
      <c r="AI165">
        <v>74715481</v>
      </c>
      <c r="AJ165">
        <v>159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ROW(Source!A212)</f>
        <v>212</v>
      </c>
      <c r="B166">
        <v>74715492</v>
      </c>
      <c r="C166">
        <v>74715476</v>
      </c>
      <c r="D166">
        <v>49524301</v>
      </c>
      <c r="E166">
        <v>1</v>
      </c>
      <c r="F166">
        <v>1</v>
      </c>
      <c r="G166">
        <v>1</v>
      </c>
      <c r="H166">
        <v>3</v>
      </c>
      <c r="I166" t="s">
        <v>292</v>
      </c>
      <c r="J166" t="s">
        <v>293</v>
      </c>
      <c r="K166" t="s">
        <v>294</v>
      </c>
      <c r="L166">
        <v>1348</v>
      </c>
      <c r="N166">
        <v>1009</v>
      </c>
      <c r="O166" t="s">
        <v>295</v>
      </c>
      <c r="P166" t="s">
        <v>295</v>
      </c>
      <c r="Q166">
        <v>1000</v>
      </c>
      <c r="X166">
        <v>1.0000000000000001E-5</v>
      </c>
      <c r="Y166">
        <v>10362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6</v>
      </c>
      <c r="AG166">
        <v>1.0000000000000001E-5</v>
      </c>
      <c r="AH166">
        <v>2</v>
      </c>
      <c r="AI166">
        <v>74715482</v>
      </c>
      <c r="AJ166">
        <v>160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ROW(Source!A212)</f>
        <v>212</v>
      </c>
      <c r="B167">
        <v>74715493</v>
      </c>
      <c r="C167">
        <v>74715476</v>
      </c>
      <c r="D167">
        <v>49525498</v>
      </c>
      <c r="E167">
        <v>1</v>
      </c>
      <c r="F167">
        <v>1</v>
      </c>
      <c r="G167">
        <v>1</v>
      </c>
      <c r="H167">
        <v>3</v>
      </c>
      <c r="I167" t="s">
        <v>296</v>
      </c>
      <c r="J167" t="s">
        <v>297</v>
      </c>
      <c r="K167" t="s">
        <v>298</v>
      </c>
      <c r="L167">
        <v>1348</v>
      </c>
      <c r="N167">
        <v>1009</v>
      </c>
      <c r="O167" t="s">
        <v>295</v>
      </c>
      <c r="P167" t="s">
        <v>295</v>
      </c>
      <c r="Q167">
        <v>1000</v>
      </c>
      <c r="X167">
        <v>8.0000000000000007E-5</v>
      </c>
      <c r="Y167">
        <v>12430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6</v>
      </c>
      <c r="AG167">
        <v>8.0000000000000007E-5</v>
      </c>
      <c r="AH167">
        <v>2</v>
      </c>
      <c r="AI167">
        <v>74715483</v>
      </c>
      <c r="AJ167">
        <v>161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ROW(Source!A212)</f>
        <v>212</v>
      </c>
      <c r="B168">
        <v>74715494</v>
      </c>
      <c r="C168">
        <v>74715476</v>
      </c>
      <c r="D168">
        <v>49543539</v>
      </c>
      <c r="E168">
        <v>1</v>
      </c>
      <c r="F168">
        <v>1</v>
      </c>
      <c r="G168">
        <v>1</v>
      </c>
      <c r="H168">
        <v>3</v>
      </c>
      <c r="I168" t="s">
        <v>299</v>
      </c>
      <c r="J168" t="s">
        <v>300</v>
      </c>
      <c r="K168" t="s">
        <v>301</v>
      </c>
      <c r="L168">
        <v>1348</v>
      </c>
      <c r="N168">
        <v>1009</v>
      </c>
      <c r="O168" t="s">
        <v>295</v>
      </c>
      <c r="P168" t="s">
        <v>295</v>
      </c>
      <c r="Q168">
        <v>1000</v>
      </c>
      <c r="X168">
        <v>4.2999999999999999E-4</v>
      </c>
      <c r="Y168">
        <v>6508.75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6</v>
      </c>
      <c r="AG168">
        <v>4.2999999999999999E-4</v>
      </c>
      <c r="AH168">
        <v>2</v>
      </c>
      <c r="AI168">
        <v>74715484</v>
      </c>
      <c r="AJ168">
        <v>162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ROW(Source!A212)</f>
        <v>212</v>
      </c>
      <c r="B169">
        <v>74715495</v>
      </c>
      <c r="C169">
        <v>74715476</v>
      </c>
      <c r="D169">
        <v>49565709</v>
      </c>
      <c r="E169">
        <v>1</v>
      </c>
      <c r="F169">
        <v>1</v>
      </c>
      <c r="G169">
        <v>1</v>
      </c>
      <c r="H169">
        <v>3</v>
      </c>
      <c r="I169" t="s">
        <v>62</v>
      </c>
      <c r="J169" t="s">
        <v>65</v>
      </c>
      <c r="K169" t="s">
        <v>63</v>
      </c>
      <c r="L169">
        <v>1327</v>
      </c>
      <c r="N169">
        <v>1005</v>
      </c>
      <c r="O169" t="s">
        <v>64</v>
      </c>
      <c r="P169" t="s">
        <v>64</v>
      </c>
      <c r="Q169">
        <v>1</v>
      </c>
      <c r="X169">
        <v>0.02</v>
      </c>
      <c r="Y169">
        <v>1539.5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6</v>
      </c>
      <c r="AG169">
        <v>0.02</v>
      </c>
      <c r="AH169">
        <v>2</v>
      </c>
      <c r="AI169">
        <v>74715486</v>
      </c>
      <c r="AJ169">
        <v>163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ROW(Source!A216)</f>
        <v>216</v>
      </c>
      <c r="B170">
        <v>74715510</v>
      </c>
      <c r="C170">
        <v>74715499</v>
      </c>
      <c r="D170">
        <v>31714704</v>
      </c>
      <c r="E170">
        <v>70</v>
      </c>
      <c r="F170">
        <v>1</v>
      </c>
      <c r="G170">
        <v>1</v>
      </c>
      <c r="H170">
        <v>1</v>
      </c>
      <c r="I170" t="s">
        <v>287</v>
      </c>
      <c r="J170" t="s">
        <v>6</v>
      </c>
      <c r="K170" t="s">
        <v>288</v>
      </c>
      <c r="L170">
        <v>1191</v>
      </c>
      <c r="N170">
        <v>1013</v>
      </c>
      <c r="O170" t="s">
        <v>267</v>
      </c>
      <c r="P170" t="s">
        <v>267</v>
      </c>
      <c r="Q170">
        <v>1</v>
      </c>
      <c r="X170">
        <v>1.07</v>
      </c>
      <c r="Y170">
        <v>0</v>
      </c>
      <c r="Z170">
        <v>0</v>
      </c>
      <c r="AA170">
        <v>0</v>
      </c>
      <c r="AB170">
        <v>8.9700000000000006</v>
      </c>
      <c r="AC170">
        <v>0</v>
      </c>
      <c r="AD170">
        <v>1</v>
      </c>
      <c r="AE170">
        <v>1</v>
      </c>
      <c r="AF170" t="s">
        <v>26</v>
      </c>
      <c r="AG170">
        <v>1.1235000000000002</v>
      </c>
      <c r="AH170">
        <v>2</v>
      </c>
      <c r="AI170">
        <v>74715500</v>
      </c>
      <c r="AJ170">
        <v>165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ROW(Source!A216)</f>
        <v>216</v>
      </c>
      <c r="B171">
        <v>74715511</v>
      </c>
      <c r="C171">
        <v>74715499</v>
      </c>
      <c r="D171">
        <v>31709492</v>
      </c>
      <c r="E171">
        <v>70</v>
      </c>
      <c r="F171">
        <v>1</v>
      </c>
      <c r="G171">
        <v>1</v>
      </c>
      <c r="H171">
        <v>1</v>
      </c>
      <c r="I171" t="s">
        <v>268</v>
      </c>
      <c r="J171" t="s">
        <v>6</v>
      </c>
      <c r="K171" t="s">
        <v>269</v>
      </c>
      <c r="L171">
        <v>1191</v>
      </c>
      <c r="N171">
        <v>1013</v>
      </c>
      <c r="O171" t="s">
        <v>267</v>
      </c>
      <c r="P171" t="s">
        <v>267</v>
      </c>
      <c r="Q171">
        <v>1</v>
      </c>
      <c r="X171">
        <v>0.01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2</v>
      </c>
      <c r="AF171" t="s">
        <v>26</v>
      </c>
      <c r="AG171">
        <v>1.0500000000000001E-2</v>
      </c>
      <c r="AH171">
        <v>2</v>
      </c>
      <c r="AI171">
        <v>74715501</v>
      </c>
      <c r="AJ171">
        <v>166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ROW(Source!A216)</f>
        <v>216</v>
      </c>
      <c r="B172">
        <v>74715512</v>
      </c>
      <c r="C172">
        <v>74715499</v>
      </c>
      <c r="D172">
        <v>49673503</v>
      </c>
      <c r="E172">
        <v>1</v>
      </c>
      <c r="F172">
        <v>1</v>
      </c>
      <c r="G172">
        <v>1</v>
      </c>
      <c r="H172">
        <v>2</v>
      </c>
      <c r="I172" t="s">
        <v>277</v>
      </c>
      <c r="J172" t="s">
        <v>278</v>
      </c>
      <c r="K172" t="s">
        <v>279</v>
      </c>
      <c r="L172">
        <v>1367</v>
      </c>
      <c r="N172">
        <v>1011</v>
      </c>
      <c r="O172" t="s">
        <v>273</v>
      </c>
      <c r="P172" t="s">
        <v>273</v>
      </c>
      <c r="Q172">
        <v>1</v>
      </c>
      <c r="X172">
        <v>0.01</v>
      </c>
      <c r="Y172">
        <v>0</v>
      </c>
      <c r="Z172">
        <v>65.709999999999994</v>
      </c>
      <c r="AA172">
        <v>11.6</v>
      </c>
      <c r="AB172">
        <v>0</v>
      </c>
      <c r="AC172">
        <v>0</v>
      </c>
      <c r="AD172">
        <v>1</v>
      </c>
      <c r="AE172">
        <v>0</v>
      </c>
      <c r="AF172" t="s">
        <v>26</v>
      </c>
      <c r="AG172">
        <v>1.0500000000000001E-2</v>
      </c>
      <c r="AH172">
        <v>2</v>
      </c>
      <c r="AI172">
        <v>74715502</v>
      </c>
      <c r="AJ172">
        <v>167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ROW(Source!A216)</f>
        <v>216</v>
      </c>
      <c r="B173">
        <v>74715513</v>
      </c>
      <c r="C173">
        <v>74715499</v>
      </c>
      <c r="D173">
        <v>49673715</v>
      </c>
      <c r="E173">
        <v>1</v>
      </c>
      <c r="F173">
        <v>1</v>
      </c>
      <c r="G173">
        <v>1</v>
      </c>
      <c r="H173">
        <v>2</v>
      </c>
      <c r="I173" t="s">
        <v>289</v>
      </c>
      <c r="J173" t="s">
        <v>290</v>
      </c>
      <c r="K173" t="s">
        <v>291</v>
      </c>
      <c r="L173">
        <v>1367</v>
      </c>
      <c r="N173">
        <v>1011</v>
      </c>
      <c r="O173" t="s">
        <v>273</v>
      </c>
      <c r="P173" t="s">
        <v>273</v>
      </c>
      <c r="Q173">
        <v>1</v>
      </c>
      <c r="X173">
        <v>0.1</v>
      </c>
      <c r="Y173">
        <v>0</v>
      </c>
      <c r="Z173">
        <v>8.1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26</v>
      </c>
      <c r="AG173">
        <v>0.10500000000000001</v>
      </c>
      <c r="AH173">
        <v>2</v>
      </c>
      <c r="AI173">
        <v>74715503</v>
      </c>
      <c r="AJ173">
        <v>168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ROW(Source!A216)</f>
        <v>216</v>
      </c>
      <c r="B174">
        <v>74715514</v>
      </c>
      <c r="C174">
        <v>74715499</v>
      </c>
      <c r="D174">
        <v>49523218</v>
      </c>
      <c r="E174">
        <v>1</v>
      </c>
      <c r="F174">
        <v>1</v>
      </c>
      <c r="G174">
        <v>1</v>
      </c>
      <c r="H174">
        <v>3</v>
      </c>
      <c r="I174" t="s">
        <v>54</v>
      </c>
      <c r="J174" t="s">
        <v>57</v>
      </c>
      <c r="K174" t="s">
        <v>55</v>
      </c>
      <c r="L174">
        <v>1374</v>
      </c>
      <c r="N174">
        <v>1013</v>
      </c>
      <c r="O174" t="s">
        <v>56</v>
      </c>
      <c r="P174" t="s">
        <v>56</v>
      </c>
      <c r="Q174">
        <v>1</v>
      </c>
      <c r="X174">
        <v>0.1</v>
      </c>
      <c r="Y174">
        <v>1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6</v>
      </c>
      <c r="AG174">
        <v>0.1</v>
      </c>
      <c r="AH174">
        <v>2</v>
      </c>
      <c r="AI174">
        <v>74715504</v>
      </c>
      <c r="AJ174">
        <v>169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ROW(Source!A216)</f>
        <v>216</v>
      </c>
      <c r="B175">
        <v>74715515</v>
      </c>
      <c r="C175">
        <v>74715499</v>
      </c>
      <c r="D175">
        <v>49524301</v>
      </c>
      <c r="E175">
        <v>1</v>
      </c>
      <c r="F175">
        <v>1</v>
      </c>
      <c r="G175">
        <v>1</v>
      </c>
      <c r="H175">
        <v>3</v>
      </c>
      <c r="I175" t="s">
        <v>292</v>
      </c>
      <c r="J175" t="s">
        <v>293</v>
      </c>
      <c r="K175" t="s">
        <v>294</v>
      </c>
      <c r="L175">
        <v>1348</v>
      </c>
      <c r="N175">
        <v>1009</v>
      </c>
      <c r="O175" t="s">
        <v>295</v>
      </c>
      <c r="P175" t="s">
        <v>295</v>
      </c>
      <c r="Q175">
        <v>1000</v>
      </c>
      <c r="X175">
        <v>1.0000000000000001E-5</v>
      </c>
      <c r="Y175">
        <v>10362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6</v>
      </c>
      <c r="AG175">
        <v>1.0000000000000001E-5</v>
      </c>
      <c r="AH175">
        <v>2</v>
      </c>
      <c r="AI175">
        <v>74715505</v>
      </c>
      <c r="AJ175">
        <v>170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ROW(Source!A216)</f>
        <v>216</v>
      </c>
      <c r="B176">
        <v>74715516</v>
      </c>
      <c r="C176">
        <v>74715499</v>
      </c>
      <c r="D176">
        <v>49525498</v>
      </c>
      <c r="E176">
        <v>1</v>
      </c>
      <c r="F176">
        <v>1</v>
      </c>
      <c r="G176">
        <v>1</v>
      </c>
      <c r="H176">
        <v>3</v>
      </c>
      <c r="I176" t="s">
        <v>296</v>
      </c>
      <c r="J176" t="s">
        <v>297</v>
      </c>
      <c r="K176" t="s">
        <v>298</v>
      </c>
      <c r="L176">
        <v>1348</v>
      </c>
      <c r="N176">
        <v>1009</v>
      </c>
      <c r="O176" t="s">
        <v>295</v>
      </c>
      <c r="P176" t="s">
        <v>295</v>
      </c>
      <c r="Q176">
        <v>1000</v>
      </c>
      <c r="X176">
        <v>8.0000000000000007E-5</v>
      </c>
      <c r="Y176">
        <v>12430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6</v>
      </c>
      <c r="AG176">
        <v>8.0000000000000007E-5</v>
      </c>
      <c r="AH176">
        <v>2</v>
      </c>
      <c r="AI176">
        <v>74715506</v>
      </c>
      <c r="AJ176">
        <v>171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ROW(Source!A216)</f>
        <v>216</v>
      </c>
      <c r="B177">
        <v>74715517</v>
      </c>
      <c r="C177">
        <v>74715499</v>
      </c>
      <c r="D177">
        <v>49543539</v>
      </c>
      <c r="E177">
        <v>1</v>
      </c>
      <c r="F177">
        <v>1</v>
      </c>
      <c r="G177">
        <v>1</v>
      </c>
      <c r="H177">
        <v>3</v>
      </c>
      <c r="I177" t="s">
        <v>299</v>
      </c>
      <c r="J177" t="s">
        <v>300</v>
      </c>
      <c r="K177" t="s">
        <v>301</v>
      </c>
      <c r="L177">
        <v>1348</v>
      </c>
      <c r="N177">
        <v>1009</v>
      </c>
      <c r="O177" t="s">
        <v>295</v>
      </c>
      <c r="P177" t="s">
        <v>295</v>
      </c>
      <c r="Q177">
        <v>1000</v>
      </c>
      <c r="X177">
        <v>4.2999999999999999E-4</v>
      </c>
      <c r="Y177">
        <v>6508.75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6</v>
      </c>
      <c r="AG177">
        <v>4.2999999999999999E-4</v>
      </c>
      <c r="AH177">
        <v>2</v>
      </c>
      <c r="AI177">
        <v>74715507</v>
      </c>
      <c r="AJ177">
        <v>172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ROW(Source!A216)</f>
        <v>216</v>
      </c>
      <c r="B178">
        <v>74715518</v>
      </c>
      <c r="C178">
        <v>74715499</v>
      </c>
      <c r="D178">
        <v>49565709</v>
      </c>
      <c r="E178">
        <v>1</v>
      </c>
      <c r="F178">
        <v>1</v>
      </c>
      <c r="G178">
        <v>1</v>
      </c>
      <c r="H178">
        <v>3</v>
      </c>
      <c r="I178" t="s">
        <v>62</v>
      </c>
      <c r="J178" t="s">
        <v>65</v>
      </c>
      <c r="K178" t="s">
        <v>63</v>
      </c>
      <c r="L178">
        <v>1327</v>
      </c>
      <c r="N178">
        <v>1005</v>
      </c>
      <c r="O178" t="s">
        <v>64</v>
      </c>
      <c r="P178" t="s">
        <v>64</v>
      </c>
      <c r="Q178">
        <v>1</v>
      </c>
      <c r="X178">
        <v>0.02</v>
      </c>
      <c r="Y178">
        <v>1539.5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6</v>
      </c>
      <c r="AG178">
        <v>0.02</v>
      </c>
      <c r="AH178">
        <v>2</v>
      </c>
      <c r="AI178">
        <v>74715509</v>
      </c>
      <c r="AJ178">
        <v>173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ROW(Source!A220)</f>
        <v>220</v>
      </c>
      <c r="B179">
        <v>74715536</v>
      </c>
      <c r="C179">
        <v>74715522</v>
      </c>
      <c r="D179">
        <v>31715109</v>
      </c>
      <c r="E179">
        <v>70</v>
      </c>
      <c r="F179">
        <v>1</v>
      </c>
      <c r="G179">
        <v>1</v>
      </c>
      <c r="H179">
        <v>1</v>
      </c>
      <c r="I179" t="s">
        <v>302</v>
      </c>
      <c r="J179" t="s">
        <v>6</v>
      </c>
      <c r="K179" t="s">
        <v>303</v>
      </c>
      <c r="L179">
        <v>1191</v>
      </c>
      <c r="N179">
        <v>1013</v>
      </c>
      <c r="O179" t="s">
        <v>267</v>
      </c>
      <c r="P179" t="s">
        <v>267</v>
      </c>
      <c r="Q179">
        <v>1</v>
      </c>
      <c r="X179">
        <v>154</v>
      </c>
      <c r="Y179">
        <v>0</v>
      </c>
      <c r="Z179">
        <v>0</v>
      </c>
      <c r="AA179">
        <v>0</v>
      </c>
      <c r="AB179">
        <v>8.74</v>
      </c>
      <c r="AC179">
        <v>0</v>
      </c>
      <c r="AD179">
        <v>1</v>
      </c>
      <c r="AE179">
        <v>1</v>
      </c>
      <c r="AF179" t="s">
        <v>83</v>
      </c>
      <c r="AG179">
        <v>161.70000000000002</v>
      </c>
      <c r="AH179">
        <v>2</v>
      </c>
      <c r="AI179">
        <v>74715523</v>
      </c>
      <c r="AJ179">
        <v>175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ROW(Source!A220)</f>
        <v>220</v>
      </c>
      <c r="B180">
        <v>74715537</v>
      </c>
      <c r="C180">
        <v>74715522</v>
      </c>
      <c r="D180">
        <v>31709492</v>
      </c>
      <c r="E180">
        <v>70</v>
      </c>
      <c r="F180">
        <v>1</v>
      </c>
      <c r="G180">
        <v>1</v>
      </c>
      <c r="H180">
        <v>1</v>
      </c>
      <c r="I180" t="s">
        <v>268</v>
      </c>
      <c r="J180" t="s">
        <v>6</v>
      </c>
      <c r="K180" t="s">
        <v>269</v>
      </c>
      <c r="L180">
        <v>1191</v>
      </c>
      <c r="N180">
        <v>1013</v>
      </c>
      <c r="O180" t="s">
        <v>267</v>
      </c>
      <c r="P180" t="s">
        <v>267</v>
      </c>
      <c r="Q180">
        <v>1</v>
      </c>
      <c r="X180">
        <v>1.2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83</v>
      </c>
      <c r="AG180">
        <v>1.26</v>
      </c>
      <c r="AH180">
        <v>2</v>
      </c>
      <c r="AI180">
        <v>74715524</v>
      </c>
      <c r="AJ180">
        <v>176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ROW(Source!A220)</f>
        <v>220</v>
      </c>
      <c r="B181">
        <v>74715538</v>
      </c>
      <c r="C181">
        <v>74715522</v>
      </c>
      <c r="D181">
        <v>49672573</v>
      </c>
      <c r="E181">
        <v>1</v>
      </c>
      <c r="F181">
        <v>1</v>
      </c>
      <c r="G181">
        <v>1</v>
      </c>
      <c r="H181">
        <v>2</v>
      </c>
      <c r="I181" t="s">
        <v>270</v>
      </c>
      <c r="J181" t="s">
        <v>271</v>
      </c>
      <c r="K181" t="s">
        <v>272</v>
      </c>
      <c r="L181">
        <v>1367</v>
      </c>
      <c r="N181">
        <v>1011</v>
      </c>
      <c r="O181" t="s">
        <v>273</v>
      </c>
      <c r="P181" t="s">
        <v>273</v>
      </c>
      <c r="Q181">
        <v>1</v>
      </c>
      <c r="X181">
        <v>0.48</v>
      </c>
      <c r="Y181">
        <v>0</v>
      </c>
      <c r="Z181">
        <v>115.4</v>
      </c>
      <c r="AA181">
        <v>13.5</v>
      </c>
      <c r="AB181">
        <v>0</v>
      </c>
      <c r="AC181">
        <v>0</v>
      </c>
      <c r="AD181">
        <v>1</v>
      </c>
      <c r="AE181">
        <v>0</v>
      </c>
      <c r="AF181" t="s">
        <v>83</v>
      </c>
      <c r="AG181">
        <v>0.504</v>
      </c>
      <c r="AH181">
        <v>2</v>
      </c>
      <c r="AI181">
        <v>74715525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ROW(Source!A220)</f>
        <v>220</v>
      </c>
      <c r="B182">
        <v>74715539</v>
      </c>
      <c r="C182">
        <v>74715522</v>
      </c>
      <c r="D182">
        <v>49672703</v>
      </c>
      <c r="E182">
        <v>1</v>
      </c>
      <c r="F182">
        <v>1</v>
      </c>
      <c r="G182">
        <v>1</v>
      </c>
      <c r="H182">
        <v>2</v>
      </c>
      <c r="I182" t="s">
        <v>304</v>
      </c>
      <c r="J182" t="s">
        <v>305</v>
      </c>
      <c r="K182" t="s">
        <v>306</v>
      </c>
      <c r="L182">
        <v>1367</v>
      </c>
      <c r="N182">
        <v>1011</v>
      </c>
      <c r="O182" t="s">
        <v>273</v>
      </c>
      <c r="P182" t="s">
        <v>273</v>
      </c>
      <c r="Q182">
        <v>1</v>
      </c>
      <c r="X182">
        <v>0.34</v>
      </c>
      <c r="Y182">
        <v>0</v>
      </c>
      <c r="Z182">
        <v>6.66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83</v>
      </c>
      <c r="AG182">
        <v>0.35700000000000004</v>
      </c>
      <c r="AH182">
        <v>2</v>
      </c>
      <c r="AI182">
        <v>74715526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ROW(Source!A220)</f>
        <v>220</v>
      </c>
      <c r="B183">
        <v>74715540</v>
      </c>
      <c r="C183">
        <v>74715522</v>
      </c>
      <c r="D183">
        <v>49673503</v>
      </c>
      <c r="E183">
        <v>1</v>
      </c>
      <c r="F183">
        <v>1</v>
      </c>
      <c r="G183">
        <v>1</v>
      </c>
      <c r="H183">
        <v>2</v>
      </c>
      <c r="I183" t="s">
        <v>277</v>
      </c>
      <c r="J183" t="s">
        <v>278</v>
      </c>
      <c r="K183" t="s">
        <v>279</v>
      </c>
      <c r="L183">
        <v>1367</v>
      </c>
      <c r="N183">
        <v>1011</v>
      </c>
      <c r="O183" t="s">
        <v>273</v>
      </c>
      <c r="P183" t="s">
        <v>273</v>
      </c>
      <c r="Q183">
        <v>1</v>
      </c>
      <c r="X183">
        <v>0.72</v>
      </c>
      <c r="Y183">
        <v>0</v>
      </c>
      <c r="Z183">
        <v>65.709999999999994</v>
      </c>
      <c r="AA183">
        <v>11.6</v>
      </c>
      <c r="AB183">
        <v>0</v>
      </c>
      <c r="AC183">
        <v>0</v>
      </c>
      <c r="AD183">
        <v>1</v>
      </c>
      <c r="AE183">
        <v>0</v>
      </c>
      <c r="AF183" t="s">
        <v>83</v>
      </c>
      <c r="AG183">
        <v>0.75600000000000001</v>
      </c>
      <c r="AH183">
        <v>2</v>
      </c>
      <c r="AI183">
        <v>74715527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ROW(Source!A220)</f>
        <v>220</v>
      </c>
      <c r="B184">
        <v>74715541</v>
      </c>
      <c r="C184">
        <v>74715522</v>
      </c>
      <c r="D184">
        <v>49673715</v>
      </c>
      <c r="E184">
        <v>1</v>
      </c>
      <c r="F184">
        <v>1</v>
      </c>
      <c r="G184">
        <v>1</v>
      </c>
      <c r="H184">
        <v>2</v>
      </c>
      <c r="I184" t="s">
        <v>289</v>
      </c>
      <c r="J184" t="s">
        <v>290</v>
      </c>
      <c r="K184" t="s">
        <v>291</v>
      </c>
      <c r="L184">
        <v>1367</v>
      </c>
      <c r="N184">
        <v>1011</v>
      </c>
      <c r="O184" t="s">
        <v>273</v>
      </c>
      <c r="P184" t="s">
        <v>273</v>
      </c>
      <c r="Q184">
        <v>1</v>
      </c>
      <c r="X184">
        <v>1.54</v>
      </c>
      <c r="Y184">
        <v>0</v>
      </c>
      <c r="Z184">
        <v>8.1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83</v>
      </c>
      <c r="AG184">
        <v>1.6170000000000002</v>
      </c>
      <c r="AH184">
        <v>2</v>
      </c>
      <c r="AI184">
        <v>74715528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ROW(Source!A220)</f>
        <v>220</v>
      </c>
      <c r="B185">
        <v>74715542</v>
      </c>
      <c r="C185">
        <v>74715522</v>
      </c>
      <c r="D185">
        <v>49521144</v>
      </c>
      <c r="E185">
        <v>1</v>
      </c>
      <c r="F185">
        <v>1</v>
      </c>
      <c r="G185">
        <v>1</v>
      </c>
      <c r="H185">
        <v>3</v>
      </c>
      <c r="I185" t="s">
        <v>307</v>
      </c>
      <c r="J185" t="s">
        <v>308</v>
      </c>
      <c r="K185" t="s">
        <v>309</v>
      </c>
      <c r="L185">
        <v>1348</v>
      </c>
      <c r="N185">
        <v>1009</v>
      </c>
      <c r="O185" t="s">
        <v>295</v>
      </c>
      <c r="P185" t="s">
        <v>295</v>
      </c>
      <c r="Q185">
        <v>1000</v>
      </c>
      <c r="X185">
        <v>8.8999999999999995E-4</v>
      </c>
      <c r="Y185">
        <v>26499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6</v>
      </c>
      <c r="AG185">
        <v>8.8999999999999995E-4</v>
      </c>
      <c r="AH185">
        <v>2</v>
      </c>
      <c r="AI185">
        <v>74715529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ROW(Source!A220)</f>
        <v>220</v>
      </c>
      <c r="B186">
        <v>74715543</v>
      </c>
      <c r="C186">
        <v>74715522</v>
      </c>
      <c r="D186">
        <v>49524301</v>
      </c>
      <c r="E186">
        <v>1</v>
      </c>
      <c r="F186">
        <v>1</v>
      </c>
      <c r="G186">
        <v>1</v>
      </c>
      <c r="H186">
        <v>3</v>
      </c>
      <c r="I186" t="s">
        <v>292</v>
      </c>
      <c r="J186" t="s">
        <v>293</v>
      </c>
      <c r="K186" t="s">
        <v>294</v>
      </c>
      <c r="L186">
        <v>1348</v>
      </c>
      <c r="N186">
        <v>1009</v>
      </c>
      <c r="O186" t="s">
        <v>295</v>
      </c>
      <c r="P186" t="s">
        <v>295</v>
      </c>
      <c r="Q186">
        <v>1000</v>
      </c>
      <c r="X186">
        <v>4.4999999999999999E-4</v>
      </c>
      <c r="Y186">
        <v>10362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6</v>
      </c>
      <c r="AG186">
        <v>4.4999999999999999E-4</v>
      </c>
      <c r="AH186">
        <v>2</v>
      </c>
      <c r="AI186">
        <v>74715530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ROW(Source!A220)</f>
        <v>220</v>
      </c>
      <c r="B187">
        <v>74715544</v>
      </c>
      <c r="C187">
        <v>74715522</v>
      </c>
      <c r="D187">
        <v>49525488</v>
      </c>
      <c r="E187">
        <v>1</v>
      </c>
      <c r="F187">
        <v>1</v>
      </c>
      <c r="G187">
        <v>1</v>
      </c>
      <c r="H187">
        <v>3</v>
      </c>
      <c r="I187" t="s">
        <v>280</v>
      </c>
      <c r="J187" t="s">
        <v>281</v>
      </c>
      <c r="K187" t="s">
        <v>282</v>
      </c>
      <c r="L187">
        <v>1346</v>
      </c>
      <c r="N187">
        <v>1009</v>
      </c>
      <c r="O187" t="s">
        <v>283</v>
      </c>
      <c r="P187" t="s">
        <v>283</v>
      </c>
      <c r="Q187">
        <v>1</v>
      </c>
      <c r="X187">
        <v>15</v>
      </c>
      <c r="Y187">
        <v>9.0399999999999991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6</v>
      </c>
      <c r="AG187">
        <v>15</v>
      </c>
      <c r="AH187">
        <v>2</v>
      </c>
      <c r="AI187">
        <v>74715531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ROW(Source!A220)</f>
        <v>220</v>
      </c>
      <c r="B188">
        <v>74715545</v>
      </c>
      <c r="C188">
        <v>74715522</v>
      </c>
      <c r="D188">
        <v>49526492</v>
      </c>
      <c r="E188">
        <v>1</v>
      </c>
      <c r="F188">
        <v>1</v>
      </c>
      <c r="G188">
        <v>1</v>
      </c>
      <c r="H188">
        <v>3</v>
      </c>
      <c r="I188" t="s">
        <v>284</v>
      </c>
      <c r="J188" t="s">
        <v>285</v>
      </c>
      <c r="K188" t="s">
        <v>286</v>
      </c>
      <c r="L188">
        <v>1346</v>
      </c>
      <c r="N188">
        <v>1009</v>
      </c>
      <c r="O188" t="s">
        <v>283</v>
      </c>
      <c r="P188" t="s">
        <v>283</v>
      </c>
      <c r="Q188">
        <v>1</v>
      </c>
      <c r="X188">
        <v>8</v>
      </c>
      <c r="Y188">
        <v>23.09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6</v>
      </c>
      <c r="AG188">
        <v>8</v>
      </c>
      <c r="AH188">
        <v>2</v>
      </c>
      <c r="AI188">
        <v>74715532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ROW(Source!A220)</f>
        <v>220</v>
      </c>
      <c r="B189">
        <v>74715546</v>
      </c>
      <c r="C189">
        <v>74715522</v>
      </c>
      <c r="D189">
        <v>49512814</v>
      </c>
      <c r="E189">
        <v>70</v>
      </c>
      <c r="F189">
        <v>1</v>
      </c>
      <c r="G189">
        <v>1</v>
      </c>
      <c r="H189">
        <v>3</v>
      </c>
      <c r="I189" t="s">
        <v>313</v>
      </c>
      <c r="J189" t="s">
        <v>6</v>
      </c>
      <c r="K189" t="s">
        <v>314</v>
      </c>
      <c r="L189">
        <v>1327</v>
      </c>
      <c r="N189">
        <v>1005</v>
      </c>
      <c r="O189" t="s">
        <v>64</v>
      </c>
      <c r="P189" t="s">
        <v>64</v>
      </c>
      <c r="Q189">
        <v>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0</v>
      </c>
      <c r="AE189">
        <v>0</v>
      </c>
      <c r="AF189" t="s">
        <v>6</v>
      </c>
      <c r="AG189">
        <v>0</v>
      </c>
      <c r="AH189">
        <v>3</v>
      </c>
      <c r="AI189">
        <v>-1</v>
      </c>
      <c r="AJ189" t="s">
        <v>6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ROW(Source!A220)</f>
        <v>220</v>
      </c>
      <c r="B190">
        <v>74715547</v>
      </c>
      <c r="C190">
        <v>74715522</v>
      </c>
      <c r="D190">
        <v>49555131</v>
      </c>
      <c r="E190">
        <v>1</v>
      </c>
      <c r="F190">
        <v>1</v>
      </c>
      <c r="G190">
        <v>1</v>
      </c>
      <c r="H190">
        <v>3</v>
      </c>
      <c r="I190" t="s">
        <v>310</v>
      </c>
      <c r="J190" t="s">
        <v>311</v>
      </c>
      <c r="K190" t="s">
        <v>312</v>
      </c>
      <c r="L190">
        <v>1348</v>
      </c>
      <c r="N190">
        <v>1009</v>
      </c>
      <c r="O190" t="s">
        <v>295</v>
      </c>
      <c r="P190" t="s">
        <v>295</v>
      </c>
      <c r="Q190">
        <v>1000</v>
      </c>
      <c r="X190">
        <v>5.0099999999999997E-3</v>
      </c>
      <c r="Y190">
        <v>17183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6</v>
      </c>
      <c r="AG190">
        <v>5.0099999999999997E-3</v>
      </c>
      <c r="AH190">
        <v>2</v>
      </c>
      <c r="AI190">
        <v>74715533</v>
      </c>
      <c r="AJ190">
        <v>185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ROW(Source!A220)</f>
        <v>220</v>
      </c>
      <c r="B191">
        <v>74715548</v>
      </c>
      <c r="C191">
        <v>74715522</v>
      </c>
      <c r="D191">
        <v>49514607</v>
      </c>
      <c r="E191">
        <v>70</v>
      </c>
      <c r="F191">
        <v>1</v>
      </c>
      <c r="G191">
        <v>1</v>
      </c>
      <c r="H191">
        <v>3</v>
      </c>
      <c r="I191" t="s">
        <v>315</v>
      </c>
      <c r="J191" t="s">
        <v>6</v>
      </c>
      <c r="K191" t="s">
        <v>316</v>
      </c>
      <c r="L191">
        <v>1327</v>
      </c>
      <c r="N191">
        <v>1005</v>
      </c>
      <c r="O191" t="s">
        <v>64</v>
      </c>
      <c r="P191" t="s">
        <v>64</v>
      </c>
      <c r="Q191">
        <v>1</v>
      </c>
      <c r="X191">
        <v>100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 t="s">
        <v>6</v>
      </c>
      <c r="AG191">
        <v>100</v>
      </c>
      <c r="AH191">
        <v>3</v>
      </c>
      <c r="AI191">
        <v>-1</v>
      </c>
      <c r="AJ191" t="s">
        <v>6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ROW(Source!A220)</f>
        <v>220</v>
      </c>
      <c r="B192">
        <v>74715549</v>
      </c>
      <c r="C192">
        <v>74715522</v>
      </c>
      <c r="D192">
        <v>49514616</v>
      </c>
      <c r="E192">
        <v>70</v>
      </c>
      <c r="F192">
        <v>1</v>
      </c>
      <c r="G192">
        <v>1</v>
      </c>
      <c r="H192">
        <v>3</v>
      </c>
      <c r="I192" t="s">
        <v>317</v>
      </c>
      <c r="J192" t="s">
        <v>6</v>
      </c>
      <c r="K192" t="s">
        <v>318</v>
      </c>
      <c r="L192">
        <v>1346</v>
      </c>
      <c r="N192">
        <v>1009</v>
      </c>
      <c r="O192" t="s">
        <v>283</v>
      </c>
      <c r="P192" t="s">
        <v>283</v>
      </c>
      <c r="Q192">
        <v>1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1</v>
      </c>
      <c r="AD192">
        <v>0</v>
      </c>
      <c r="AE192">
        <v>0</v>
      </c>
      <c r="AF192" t="s">
        <v>6</v>
      </c>
      <c r="AG192">
        <v>0</v>
      </c>
      <c r="AH192">
        <v>3</v>
      </c>
      <c r="AI192">
        <v>-1</v>
      </c>
      <c r="AJ192" t="s">
        <v>6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ROW(Source!A220)</f>
        <v>220</v>
      </c>
      <c r="B193">
        <v>74715550</v>
      </c>
      <c r="C193">
        <v>74715522</v>
      </c>
      <c r="D193">
        <v>49514616</v>
      </c>
      <c r="E193">
        <v>70</v>
      </c>
      <c r="F193">
        <v>1</v>
      </c>
      <c r="G193">
        <v>1</v>
      </c>
      <c r="H193">
        <v>3</v>
      </c>
      <c r="I193" t="s">
        <v>317</v>
      </c>
      <c r="J193" t="s">
        <v>6</v>
      </c>
      <c r="K193" t="s">
        <v>319</v>
      </c>
      <c r="L193">
        <v>1371</v>
      </c>
      <c r="N193">
        <v>1013</v>
      </c>
      <c r="O193" t="s">
        <v>23</v>
      </c>
      <c r="P193" t="s">
        <v>23</v>
      </c>
      <c r="Q193">
        <v>1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1</v>
      </c>
      <c r="AD193">
        <v>0</v>
      </c>
      <c r="AE193">
        <v>0</v>
      </c>
      <c r="AF193" t="s">
        <v>6</v>
      </c>
      <c r="AG193">
        <v>0</v>
      </c>
      <c r="AH193">
        <v>3</v>
      </c>
      <c r="AI193">
        <v>-1</v>
      </c>
      <c r="AJ193" t="s">
        <v>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ROW(Source!A220)</f>
        <v>220</v>
      </c>
      <c r="B194">
        <v>74715551</v>
      </c>
      <c r="C194">
        <v>74715522</v>
      </c>
      <c r="D194">
        <v>49514677</v>
      </c>
      <c r="E194">
        <v>70</v>
      </c>
      <c r="F194">
        <v>1</v>
      </c>
      <c r="G194">
        <v>1</v>
      </c>
      <c r="H194">
        <v>3</v>
      </c>
      <c r="I194" t="s">
        <v>320</v>
      </c>
      <c r="J194" t="s">
        <v>6</v>
      </c>
      <c r="K194" t="s">
        <v>321</v>
      </c>
      <c r="L194">
        <v>1371</v>
      </c>
      <c r="N194">
        <v>1013</v>
      </c>
      <c r="O194" t="s">
        <v>23</v>
      </c>
      <c r="P194" t="s">
        <v>23</v>
      </c>
      <c r="Q194">
        <v>1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</v>
      </c>
      <c r="AD194">
        <v>0</v>
      </c>
      <c r="AE194">
        <v>0</v>
      </c>
      <c r="AF194" t="s">
        <v>6</v>
      </c>
      <c r="AG194">
        <v>0</v>
      </c>
      <c r="AH194">
        <v>3</v>
      </c>
      <c r="AI194">
        <v>-1</v>
      </c>
      <c r="AJ194" t="s">
        <v>6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ROW(Source!A220)</f>
        <v>220</v>
      </c>
      <c r="B195">
        <v>74715552</v>
      </c>
      <c r="C195">
        <v>74715522</v>
      </c>
      <c r="D195">
        <v>49514711</v>
      </c>
      <c r="E195">
        <v>70</v>
      </c>
      <c r="F195">
        <v>1</v>
      </c>
      <c r="G195">
        <v>1</v>
      </c>
      <c r="H195">
        <v>3</v>
      </c>
      <c r="I195" t="s">
        <v>322</v>
      </c>
      <c r="J195" t="s">
        <v>6</v>
      </c>
      <c r="K195" t="s">
        <v>323</v>
      </c>
      <c r="L195">
        <v>1371</v>
      </c>
      <c r="N195">
        <v>1013</v>
      </c>
      <c r="O195" t="s">
        <v>23</v>
      </c>
      <c r="P195" t="s">
        <v>23</v>
      </c>
      <c r="Q195">
        <v>1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1</v>
      </c>
      <c r="AD195">
        <v>0</v>
      </c>
      <c r="AE195">
        <v>0</v>
      </c>
      <c r="AF195" t="s">
        <v>6</v>
      </c>
      <c r="AG195">
        <v>0</v>
      </c>
      <c r="AH195">
        <v>3</v>
      </c>
      <c r="AI195">
        <v>-1</v>
      </c>
      <c r="AJ195" t="s">
        <v>6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ROW(Source!A258)</f>
        <v>258</v>
      </c>
      <c r="B196">
        <v>74735822</v>
      </c>
      <c r="C196">
        <v>74735808</v>
      </c>
      <c r="D196">
        <v>31715109</v>
      </c>
      <c r="E196">
        <v>70</v>
      </c>
      <c r="F196">
        <v>1</v>
      </c>
      <c r="G196">
        <v>1</v>
      </c>
      <c r="H196">
        <v>1</v>
      </c>
      <c r="I196" t="s">
        <v>302</v>
      </c>
      <c r="J196" t="s">
        <v>6</v>
      </c>
      <c r="K196" t="s">
        <v>303</v>
      </c>
      <c r="L196">
        <v>1191</v>
      </c>
      <c r="N196">
        <v>1013</v>
      </c>
      <c r="O196" t="s">
        <v>267</v>
      </c>
      <c r="P196" t="s">
        <v>267</v>
      </c>
      <c r="Q196">
        <v>1</v>
      </c>
      <c r="X196">
        <v>154</v>
      </c>
      <c r="Y196">
        <v>0</v>
      </c>
      <c r="Z196">
        <v>0</v>
      </c>
      <c r="AA196">
        <v>0</v>
      </c>
      <c r="AB196">
        <v>8.74</v>
      </c>
      <c r="AC196">
        <v>0</v>
      </c>
      <c r="AD196">
        <v>1</v>
      </c>
      <c r="AE196">
        <v>1</v>
      </c>
      <c r="AF196" t="s">
        <v>83</v>
      </c>
      <c r="AG196">
        <v>161.70000000000002</v>
      </c>
      <c r="AH196">
        <v>2</v>
      </c>
      <c r="AI196">
        <v>74735809</v>
      </c>
      <c r="AJ196">
        <v>188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ROW(Source!A258)</f>
        <v>258</v>
      </c>
      <c r="B197">
        <v>74735823</v>
      </c>
      <c r="C197">
        <v>74735808</v>
      </c>
      <c r="D197">
        <v>31709492</v>
      </c>
      <c r="E197">
        <v>70</v>
      </c>
      <c r="F197">
        <v>1</v>
      </c>
      <c r="G197">
        <v>1</v>
      </c>
      <c r="H197">
        <v>1</v>
      </c>
      <c r="I197" t="s">
        <v>268</v>
      </c>
      <c r="J197" t="s">
        <v>6</v>
      </c>
      <c r="K197" t="s">
        <v>269</v>
      </c>
      <c r="L197">
        <v>1191</v>
      </c>
      <c r="N197">
        <v>1013</v>
      </c>
      <c r="O197" t="s">
        <v>267</v>
      </c>
      <c r="P197" t="s">
        <v>267</v>
      </c>
      <c r="Q197">
        <v>1</v>
      </c>
      <c r="X197">
        <v>1.2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2</v>
      </c>
      <c r="AF197" t="s">
        <v>83</v>
      </c>
      <c r="AG197">
        <v>1.26</v>
      </c>
      <c r="AH197">
        <v>2</v>
      </c>
      <c r="AI197">
        <v>74735810</v>
      </c>
      <c r="AJ197">
        <v>189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ROW(Source!A258)</f>
        <v>258</v>
      </c>
      <c r="B198">
        <v>74735824</v>
      </c>
      <c r="C198">
        <v>74735808</v>
      </c>
      <c r="D198">
        <v>49672573</v>
      </c>
      <c r="E198">
        <v>1</v>
      </c>
      <c r="F198">
        <v>1</v>
      </c>
      <c r="G198">
        <v>1</v>
      </c>
      <c r="H198">
        <v>2</v>
      </c>
      <c r="I198" t="s">
        <v>270</v>
      </c>
      <c r="J198" t="s">
        <v>271</v>
      </c>
      <c r="K198" t="s">
        <v>272</v>
      </c>
      <c r="L198">
        <v>1367</v>
      </c>
      <c r="N198">
        <v>1011</v>
      </c>
      <c r="O198" t="s">
        <v>273</v>
      </c>
      <c r="P198" t="s">
        <v>273</v>
      </c>
      <c r="Q198">
        <v>1</v>
      </c>
      <c r="X198">
        <v>0.48</v>
      </c>
      <c r="Y198">
        <v>0</v>
      </c>
      <c r="Z198">
        <v>115.4</v>
      </c>
      <c r="AA198">
        <v>13.5</v>
      </c>
      <c r="AB198">
        <v>0</v>
      </c>
      <c r="AC198">
        <v>0</v>
      </c>
      <c r="AD198">
        <v>1</v>
      </c>
      <c r="AE198">
        <v>0</v>
      </c>
      <c r="AF198" t="s">
        <v>83</v>
      </c>
      <c r="AG198">
        <v>0.504</v>
      </c>
      <c r="AH198">
        <v>2</v>
      </c>
      <c r="AI198">
        <v>74735811</v>
      </c>
      <c r="AJ198">
        <v>190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ROW(Source!A258)</f>
        <v>258</v>
      </c>
      <c r="B199">
        <v>74735825</v>
      </c>
      <c r="C199">
        <v>74735808</v>
      </c>
      <c r="D199">
        <v>49672703</v>
      </c>
      <c r="E199">
        <v>1</v>
      </c>
      <c r="F199">
        <v>1</v>
      </c>
      <c r="G199">
        <v>1</v>
      </c>
      <c r="H199">
        <v>2</v>
      </c>
      <c r="I199" t="s">
        <v>304</v>
      </c>
      <c r="J199" t="s">
        <v>305</v>
      </c>
      <c r="K199" t="s">
        <v>306</v>
      </c>
      <c r="L199">
        <v>1367</v>
      </c>
      <c r="N199">
        <v>1011</v>
      </c>
      <c r="O199" t="s">
        <v>273</v>
      </c>
      <c r="P199" t="s">
        <v>273</v>
      </c>
      <c r="Q199">
        <v>1</v>
      </c>
      <c r="X199">
        <v>0.34</v>
      </c>
      <c r="Y199">
        <v>0</v>
      </c>
      <c r="Z199">
        <v>6.66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83</v>
      </c>
      <c r="AG199">
        <v>0.35700000000000004</v>
      </c>
      <c r="AH199">
        <v>2</v>
      </c>
      <c r="AI199">
        <v>74735812</v>
      </c>
      <c r="AJ199">
        <v>191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ROW(Source!A258)</f>
        <v>258</v>
      </c>
      <c r="B200">
        <v>74735826</v>
      </c>
      <c r="C200">
        <v>74735808</v>
      </c>
      <c r="D200">
        <v>49673503</v>
      </c>
      <c r="E200">
        <v>1</v>
      </c>
      <c r="F200">
        <v>1</v>
      </c>
      <c r="G200">
        <v>1</v>
      </c>
      <c r="H200">
        <v>2</v>
      </c>
      <c r="I200" t="s">
        <v>277</v>
      </c>
      <c r="J200" t="s">
        <v>278</v>
      </c>
      <c r="K200" t="s">
        <v>279</v>
      </c>
      <c r="L200">
        <v>1367</v>
      </c>
      <c r="N200">
        <v>1011</v>
      </c>
      <c r="O200" t="s">
        <v>273</v>
      </c>
      <c r="P200" t="s">
        <v>273</v>
      </c>
      <c r="Q200">
        <v>1</v>
      </c>
      <c r="X200">
        <v>0.72</v>
      </c>
      <c r="Y200">
        <v>0</v>
      </c>
      <c r="Z200">
        <v>65.709999999999994</v>
      </c>
      <c r="AA200">
        <v>11.6</v>
      </c>
      <c r="AB200">
        <v>0</v>
      </c>
      <c r="AC200">
        <v>0</v>
      </c>
      <c r="AD200">
        <v>1</v>
      </c>
      <c r="AE200">
        <v>0</v>
      </c>
      <c r="AF200" t="s">
        <v>83</v>
      </c>
      <c r="AG200">
        <v>0.75600000000000001</v>
      </c>
      <c r="AH200">
        <v>2</v>
      </c>
      <c r="AI200">
        <v>74735813</v>
      </c>
      <c r="AJ200">
        <v>192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ROW(Source!A258)</f>
        <v>258</v>
      </c>
      <c r="B201">
        <v>74735827</v>
      </c>
      <c r="C201">
        <v>74735808</v>
      </c>
      <c r="D201">
        <v>49673715</v>
      </c>
      <c r="E201">
        <v>1</v>
      </c>
      <c r="F201">
        <v>1</v>
      </c>
      <c r="G201">
        <v>1</v>
      </c>
      <c r="H201">
        <v>2</v>
      </c>
      <c r="I201" t="s">
        <v>289</v>
      </c>
      <c r="J201" t="s">
        <v>290</v>
      </c>
      <c r="K201" t="s">
        <v>291</v>
      </c>
      <c r="L201">
        <v>1367</v>
      </c>
      <c r="N201">
        <v>1011</v>
      </c>
      <c r="O201" t="s">
        <v>273</v>
      </c>
      <c r="P201" t="s">
        <v>273</v>
      </c>
      <c r="Q201">
        <v>1</v>
      </c>
      <c r="X201">
        <v>1.54</v>
      </c>
      <c r="Y201">
        <v>0</v>
      </c>
      <c r="Z201">
        <v>8.1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83</v>
      </c>
      <c r="AG201">
        <v>1.6170000000000002</v>
      </c>
      <c r="AH201">
        <v>2</v>
      </c>
      <c r="AI201">
        <v>74735814</v>
      </c>
      <c r="AJ201">
        <v>193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ROW(Source!A258)</f>
        <v>258</v>
      </c>
      <c r="B202">
        <v>74735828</v>
      </c>
      <c r="C202">
        <v>74735808</v>
      </c>
      <c r="D202">
        <v>49521144</v>
      </c>
      <c r="E202">
        <v>1</v>
      </c>
      <c r="F202">
        <v>1</v>
      </c>
      <c r="G202">
        <v>1</v>
      </c>
      <c r="H202">
        <v>3</v>
      </c>
      <c r="I202" t="s">
        <v>307</v>
      </c>
      <c r="J202" t="s">
        <v>308</v>
      </c>
      <c r="K202" t="s">
        <v>309</v>
      </c>
      <c r="L202">
        <v>1348</v>
      </c>
      <c r="N202">
        <v>1009</v>
      </c>
      <c r="O202" t="s">
        <v>295</v>
      </c>
      <c r="P202" t="s">
        <v>295</v>
      </c>
      <c r="Q202">
        <v>1000</v>
      </c>
      <c r="X202">
        <v>8.8999999999999995E-4</v>
      </c>
      <c r="Y202">
        <v>26499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6</v>
      </c>
      <c r="AG202">
        <v>8.8999999999999995E-4</v>
      </c>
      <c r="AH202">
        <v>2</v>
      </c>
      <c r="AI202">
        <v>74735815</v>
      </c>
      <c r="AJ202">
        <v>194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ROW(Source!A258)</f>
        <v>258</v>
      </c>
      <c r="B203">
        <v>74735829</v>
      </c>
      <c r="C203">
        <v>74735808</v>
      </c>
      <c r="D203">
        <v>49524301</v>
      </c>
      <c r="E203">
        <v>1</v>
      </c>
      <c r="F203">
        <v>1</v>
      </c>
      <c r="G203">
        <v>1</v>
      </c>
      <c r="H203">
        <v>3</v>
      </c>
      <c r="I203" t="s">
        <v>292</v>
      </c>
      <c r="J203" t="s">
        <v>293</v>
      </c>
      <c r="K203" t="s">
        <v>294</v>
      </c>
      <c r="L203">
        <v>1348</v>
      </c>
      <c r="N203">
        <v>1009</v>
      </c>
      <c r="O203" t="s">
        <v>295</v>
      </c>
      <c r="P203" t="s">
        <v>295</v>
      </c>
      <c r="Q203">
        <v>1000</v>
      </c>
      <c r="X203">
        <v>4.4999999999999999E-4</v>
      </c>
      <c r="Y203">
        <v>10362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6</v>
      </c>
      <c r="AG203">
        <v>4.4999999999999999E-4</v>
      </c>
      <c r="AH203">
        <v>2</v>
      </c>
      <c r="AI203">
        <v>74735816</v>
      </c>
      <c r="AJ203">
        <v>195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ROW(Source!A258)</f>
        <v>258</v>
      </c>
      <c r="B204">
        <v>74735830</v>
      </c>
      <c r="C204">
        <v>74735808</v>
      </c>
      <c r="D204">
        <v>49525488</v>
      </c>
      <c r="E204">
        <v>1</v>
      </c>
      <c r="F204">
        <v>1</v>
      </c>
      <c r="G204">
        <v>1</v>
      </c>
      <c r="H204">
        <v>3</v>
      </c>
      <c r="I204" t="s">
        <v>280</v>
      </c>
      <c r="J204" t="s">
        <v>281</v>
      </c>
      <c r="K204" t="s">
        <v>282</v>
      </c>
      <c r="L204">
        <v>1346</v>
      </c>
      <c r="N204">
        <v>1009</v>
      </c>
      <c r="O204" t="s">
        <v>283</v>
      </c>
      <c r="P204" t="s">
        <v>283</v>
      </c>
      <c r="Q204">
        <v>1</v>
      </c>
      <c r="X204">
        <v>15</v>
      </c>
      <c r="Y204">
        <v>9.0399999999999991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6</v>
      </c>
      <c r="AG204">
        <v>15</v>
      </c>
      <c r="AH204">
        <v>2</v>
      </c>
      <c r="AI204">
        <v>74735817</v>
      </c>
      <c r="AJ204">
        <v>196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ROW(Source!A258)</f>
        <v>258</v>
      </c>
      <c r="B205">
        <v>74735831</v>
      </c>
      <c r="C205">
        <v>74735808</v>
      </c>
      <c r="D205">
        <v>49526492</v>
      </c>
      <c r="E205">
        <v>1</v>
      </c>
      <c r="F205">
        <v>1</v>
      </c>
      <c r="G205">
        <v>1</v>
      </c>
      <c r="H205">
        <v>3</v>
      </c>
      <c r="I205" t="s">
        <v>284</v>
      </c>
      <c r="J205" t="s">
        <v>285</v>
      </c>
      <c r="K205" t="s">
        <v>286</v>
      </c>
      <c r="L205">
        <v>1346</v>
      </c>
      <c r="N205">
        <v>1009</v>
      </c>
      <c r="O205" t="s">
        <v>283</v>
      </c>
      <c r="P205" t="s">
        <v>283</v>
      </c>
      <c r="Q205">
        <v>1</v>
      </c>
      <c r="X205">
        <v>8</v>
      </c>
      <c r="Y205">
        <v>23.09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6</v>
      </c>
      <c r="AG205">
        <v>8</v>
      </c>
      <c r="AH205">
        <v>2</v>
      </c>
      <c r="AI205">
        <v>74735818</v>
      </c>
      <c r="AJ205">
        <v>197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ROW(Source!A258)</f>
        <v>258</v>
      </c>
      <c r="B206">
        <v>74735832</v>
      </c>
      <c r="C206">
        <v>74735808</v>
      </c>
      <c r="D206">
        <v>49512814</v>
      </c>
      <c r="E206">
        <v>70</v>
      </c>
      <c r="F206">
        <v>1</v>
      </c>
      <c r="G206">
        <v>1</v>
      </c>
      <c r="H206">
        <v>3</v>
      </c>
      <c r="I206" t="s">
        <v>313</v>
      </c>
      <c r="J206" t="s">
        <v>6</v>
      </c>
      <c r="K206" t="s">
        <v>314</v>
      </c>
      <c r="L206">
        <v>1327</v>
      </c>
      <c r="N206">
        <v>1005</v>
      </c>
      <c r="O206" t="s">
        <v>64</v>
      </c>
      <c r="P206" t="s">
        <v>64</v>
      </c>
      <c r="Q206">
        <v>1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 t="s">
        <v>6</v>
      </c>
      <c r="AG206">
        <v>0</v>
      </c>
      <c r="AH206">
        <v>3</v>
      </c>
      <c r="AI206">
        <v>-1</v>
      </c>
      <c r="AJ206" t="s">
        <v>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ROW(Source!A258)</f>
        <v>258</v>
      </c>
      <c r="B207">
        <v>74735833</v>
      </c>
      <c r="C207">
        <v>74735808</v>
      </c>
      <c r="D207">
        <v>49555131</v>
      </c>
      <c r="E207">
        <v>1</v>
      </c>
      <c r="F207">
        <v>1</v>
      </c>
      <c r="G207">
        <v>1</v>
      </c>
      <c r="H207">
        <v>3</v>
      </c>
      <c r="I207" t="s">
        <v>310</v>
      </c>
      <c r="J207" t="s">
        <v>311</v>
      </c>
      <c r="K207" t="s">
        <v>312</v>
      </c>
      <c r="L207">
        <v>1348</v>
      </c>
      <c r="N207">
        <v>1009</v>
      </c>
      <c r="O207" t="s">
        <v>295</v>
      </c>
      <c r="P207" t="s">
        <v>295</v>
      </c>
      <c r="Q207">
        <v>1000</v>
      </c>
      <c r="X207">
        <v>5.0099999999999997E-3</v>
      </c>
      <c r="Y207">
        <v>17183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6</v>
      </c>
      <c r="AG207">
        <v>5.0099999999999997E-3</v>
      </c>
      <c r="AH207">
        <v>2</v>
      </c>
      <c r="AI207">
        <v>74735820</v>
      </c>
      <c r="AJ207">
        <v>199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ROW(Source!A258)</f>
        <v>258</v>
      </c>
      <c r="B208">
        <v>74735834</v>
      </c>
      <c r="C208">
        <v>74735808</v>
      </c>
      <c r="D208">
        <v>49514607</v>
      </c>
      <c r="E208">
        <v>70</v>
      </c>
      <c r="F208">
        <v>1</v>
      </c>
      <c r="G208">
        <v>1</v>
      </c>
      <c r="H208">
        <v>3</v>
      </c>
      <c r="I208" t="s">
        <v>315</v>
      </c>
      <c r="J208" t="s">
        <v>6</v>
      </c>
      <c r="K208" t="s">
        <v>316</v>
      </c>
      <c r="L208">
        <v>1327</v>
      </c>
      <c r="N208">
        <v>1005</v>
      </c>
      <c r="O208" t="s">
        <v>64</v>
      </c>
      <c r="P208" t="s">
        <v>64</v>
      </c>
      <c r="Q208">
        <v>1</v>
      </c>
      <c r="X208">
        <v>100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 t="s">
        <v>6</v>
      </c>
      <c r="AG208">
        <v>100</v>
      </c>
      <c r="AH208">
        <v>3</v>
      </c>
      <c r="AI208">
        <v>-1</v>
      </c>
      <c r="AJ208" t="s">
        <v>6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ROW(Source!A258)</f>
        <v>258</v>
      </c>
      <c r="B209">
        <v>74735835</v>
      </c>
      <c r="C209">
        <v>74735808</v>
      </c>
      <c r="D209">
        <v>49514616</v>
      </c>
      <c r="E209">
        <v>70</v>
      </c>
      <c r="F209">
        <v>1</v>
      </c>
      <c r="G209">
        <v>1</v>
      </c>
      <c r="H209">
        <v>3</v>
      </c>
      <c r="I209" t="s">
        <v>317</v>
      </c>
      <c r="J209" t="s">
        <v>6</v>
      </c>
      <c r="K209" t="s">
        <v>318</v>
      </c>
      <c r="L209">
        <v>1346</v>
      </c>
      <c r="N209">
        <v>1009</v>
      </c>
      <c r="O209" t="s">
        <v>283</v>
      </c>
      <c r="P209" t="s">
        <v>283</v>
      </c>
      <c r="Q209">
        <v>1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1</v>
      </c>
      <c r="AD209">
        <v>0</v>
      </c>
      <c r="AE209">
        <v>0</v>
      </c>
      <c r="AF209" t="s">
        <v>6</v>
      </c>
      <c r="AG209">
        <v>0</v>
      </c>
      <c r="AH209">
        <v>3</v>
      </c>
      <c r="AI209">
        <v>-1</v>
      </c>
      <c r="AJ209" t="s">
        <v>6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ROW(Source!A258)</f>
        <v>258</v>
      </c>
      <c r="B210">
        <v>74735836</v>
      </c>
      <c r="C210">
        <v>74735808</v>
      </c>
      <c r="D210">
        <v>49514616</v>
      </c>
      <c r="E210">
        <v>70</v>
      </c>
      <c r="F210">
        <v>1</v>
      </c>
      <c r="G210">
        <v>1</v>
      </c>
      <c r="H210">
        <v>3</v>
      </c>
      <c r="I210" t="s">
        <v>317</v>
      </c>
      <c r="J210" t="s">
        <v>6</v>
      </c>
      <c r="K210" t="s">
        <v>319</v>
      </c>
      <c r="L210">
        <v>1371</v>
      </c>
      <c r="N210">
        <v>1013</v>
      </c>
      <c r="O210" t="s">
        <v>23</v>
      </c>
      <c r="P210" t="s">
        <v>23</v>
      </c>
      <c r="Q210">
        <v>1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1</v>
      </c>
      <c r="AD210">
        <v>0</v>
      </c>
      <c r="AE210">
        <v>0</v>
      </c>
      <c r="AF210" t="s">
        <v>6</v>
      </c>
      <c r="AG210">
        <v>0</v>
      </c>
      <c r="AH210">
        <v>3</v>
      </c>
      <c r="AI210">
        <v>-1</v>
      </c>
      <c r="AJ210" t="s">
        <v>6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ROW(Source!A258)</f>
        <v>258</v>
      </c>
      <c r="B211">
        <v>74735837</v>
      </c>
      <c r="C211">
        <v>74735808</v>
      </c>
      <c r="D211">
        <v>49514677</v>
      </c>
      <c r="E211">
        <v>70</v>
      </c>
      <c r="F211">
        <v>1</v>
      </c>
      <c r="G211">
        <v>1</v>
      </c>
      <c r="H211">
        <v>3</v>
      </c>
      <c r="I211" t="s">
        <v>320</v>
      </c>
      <c r="J211" t="s">
        <v>6</v>
      </c>
      <c r="K211" t="s">
        <v>321</v>
      </c>
      <c r="L211">
        <v>1371</v>
      </c>
      <c r="N211">
        <v>1013</v>
      </c>
      <c r="O211" t="s">
        <v>23</v>
      </c>
      <c r="P211" t="s">
        <v>23</v>
      </c>
      <c r="Q211">
        <v>1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1</v>
      </c>
      <c r="AD211">
        <v>0</v>
      </c>
      <c r="AE211">
        <v>0</v>
      </c>
      <c r="AF211" t="s">
        <v>6</v>
      </c>
      <c r="AG211">
        <v>0</v>
      </c>
      <c r="AH211">
        <v>3</v>
      </c>
      <c r="AI211">
        <v>-1</v>
      </c>
      <c r="AJ211" t="s">
        <v>6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ROW(Source!A258)</f>
        <v>258</v>
      </c>
      <c r="B212">
        <v>74735838</v>
      </c>
      <c r="C212">
        <v>74735808</v>
      </c>
      <c r="D212">
        <v>49514711</v>
      </c>
      <c r="E212">
        <v>70</v>
      </c>
      <c r="F212">
        <v>1</v>
      </c>
      <c r="G212">
        <v>1</v>
      </c>
      <c r="H212">
        <v>3</v>
      </c>
      <c r="I212" t="s">
        <v>322</v>
      </c>
      <c r="J212" t="s">
        <v>6</v>
      </c>
      <c r="K212" t="s">
        <v>323</v>
      </c>
      <c r="L212">
        <v>1371</v>
      </c>
      <c r="N212">
        <v>1013</v>
      </c>
      <c r="O212" t="s">
        <v>23</v>
      </c>
      <c r="P212" t="s">
        <v>23</v>
      </c>
      <c r="Q212">
        <v>1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1</v>
      </c>
      <c r="AD212">
        <v>0</v>
      </c>
      <c r="AE212">
        <v>0</v>
      </c>
      <c r="AF212" t="s">
        <v>6</v>
      </c>
      <c r="AG212">
        <v>0</v>
      </c>
      <c r="AH212">
        <v>3</v>
      </c>
      <c r="AI212">
        <v>-1</v>
      </c>
      <c r="AJ212" t="s">
        <v>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ROW(Source!A261)</f>
        <v>261</v>
      </c>
      <c r="B213">
        <v>74735849</v>
      </c>
      <c r="C213">
        <v>74735841</v>
      </c>
      <c r="D213">
        <v>31714704</v>
      </c>
      <c r="E213">
        <v>70</v>
      </c>
      <c r="F213">
        <v>1</v>
      </c>
      <c r="G213">
        <v>1</v>
      </c>
      <c r="H213">
        <v>1</v>
      </c>
      <c r="I213" t="s">
        <v>287</v>
      </c>
      <c r="J213" t="s">
        <v>6</v>
      </c>
      <c r="K213" t="s">
        <v>288</v>
      </c>
      <c r="L213">
        <v>1191</v>
      </c>
      <c r="N213">
        <v>1013</v>
      </c>
      <c r="O213" t="s">
        <v>267</v>
      </c>
      <c r="P213" t="s">
        <v>267</v>
      </c>
      <c r="Q213">
        <v>1</v>
      </c>
      <c r="X213">
        <v>1.06</v>
      </c>
      <c r="Y213">
        <v>0</v>
      </c>
      <c r="Z213">
        <v>0</v>
      </c>
      <c r="AA213">
        <v>0</v>
      </c>
      <c r="AB213">
        <v>8.9700000000000006</v>
      </c>
      <c r="AC213">
        <v>0</v>
      </c>
      <c r="AD213">
        <v>1</v>
      </c>
      <c r="AE213">
        <v>1</v>
      </c>
      <c r="AF213" t="s">
        <v>26</v>
      </c>
      <c r="AG213">
        <v>1.1130000000000002</v>
      </c>
      <c r="AH213">
        <v>2</v>
      </c>
      <c r="AI213">
        <v>74735842</v>
      </c>
      <c r="AJ213">
        <v>201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ROW(Source!A261)</f>
        <v>261</v>
      </c>
      <c r="B214">
        <v>74735850</v>
      </c>
      <c r="C214">
        <v>74735841</v>
      </c>
      <c r="D214">
        <v>31709492</v>
      </c>
      <c r="E214">
        <v>70</v>
      </c>
      <c r="F214">
        <v>1</v>
      </c>
      <c r="G214">
        <v>1</v>
      </c>
      <c r="H214">
        <v>1</v>
      </c>
      <c r="I214" t="s">
        <v>268</v>
      </c>
      <c r="J214" t="s">
        <v>6</v>
      </c>
      <c r="K214" t="s">
        <v>269</v>
      </c>
      <c r="L214">
        <v>1191</v>
      </c>
      <c r="N214">
        <v>1013</v>
      </c>
      <c r="O214" t="s">
        <v>267</v>
      </c>
      <c r="P214" t="s">
        <v>267</v>
      </c>
      <c r="Q214">
        <v>1</v>
      </c>
      <c r="X214">
        <v>0.01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26</v>
      </c>
      <c r="AG214">
        <v>1.0500000000000001E-2</v>
      </c>
      <c r="AH214">
        <v>2</v>
      </c>
      <c r="AI214">
        <v>74735843</v>
      </c>
      <c r="AJ214">
        <v>202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ROW(Source!A261)</f>
        <v>261</v>
      </c>
      <c r="B215">
        <v>74735851</v>
      </c>
      <c r="C215">
        <v>74735841</v>
      </c>
      <c r="D215">
        <v>49672695</v>
      </c>
      <c r="E215">
        <v>1</v>
      </c>
      <c r="F215">
        <v>1</v>
      </c>
      <c r="G215">
        <v>1</v>
      </c>
      <c r="H215">
        <v>2</v>
      </c>
      <c r="I215" t="s">
        <v>274</v>
      </c>
      <c r="J215" t="s">
        <v>275</v>
      </c>
      <c r="K215" t="s">
        <v>276</v>
      </c>
      <c r="L215">
        <v>1367</v>
      </c>
      <c r="N215">
        <v>1011</v>
      </c>
      <c r="O215" t="s">
        <v>273</v>
      </c>
      <c r="P215" t="s">
        <v>273</v>
      </c>
      <c r="Q215">
        <v>1</v>
      </c>
      <c r="X215">
        <v>0.26</v>
      </c>
      <c r="Y215">
        <v>0</v>
      </c>
      <c r="Z215">
        <v>3.12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26</v>
      </c>
      <c r="AG215">
        <v>0.27300000000000002</v>
      </c>
      <c r="AH215">
        <v>2</v>
      </c>
      <c r="AI215">
        <v>74735844</v>
      </c>
      <c r="AJ215">
        <v>203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ROW(Source!A261)</f>
        <v>261</v>
      </c>
      <c r="B216">
        <v>74735852</v>
      </c>
      <c r="C216">
        <v>74735841</v>
      </c>
      <c r="D216">
        <v>49673503</v>
      </c>
      <c r="E216">
        <v>1</v>
      </c>
      <c r="F216">
        <v>1</v>
      </c>
      <c r="G216">
        <v>1</v>
      </c>
      <c r="H216">
        <v>2</v>
      </c>
      <c r="I216" t="s">
        <v>277</v>
      </c>
      <c r="J216" t="s">
        <v>278</v>
      </c>
      <c r="K216" t="s">
        <v>279</v>
      </c>
      <c r="L216">
        <v>1367</v>
      </c>
      <c r="N216">
        <v>1011</v>
      </c>
      <c r="O216" t="s">
        <v>273</v>
      </c>
      <c r="P216" t="s">
        <v>273</v>
      </c>
      <c r="Q216">
        <v>1</v>
      </c>
      <c r="X216">
        <v>0.01</v>
      </c>
      <c r="Y216">
        <v>0</v>
      </c>
      <c r="Z216">
        <v>65.709999999999994</v>
      </c>
      <c r="AA216">
        <v>11.6</v>
      </c>
      <c r="AB216">
        <v>0</v>
      </c>
      <c r="AC216">
        <v>0</v>
      </c>
      <c r="AD216">
        <v>1</v>
      </c>
      <c r="AE216">
        <v>0</v>
      </c>
      <c r="AF216" t="s">
        <v>26</v>
      </c>
      <c r="AG216">
        <v>1.0500000000000001E-2</v>
      </c>
      <c r="AH216">
        <v>2</v>
      </c>
      <c r="AI216">
        <v>74735845</v>
      </c>
      <c r="AJ216">
        <v>204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ROW(Source!A261)</f>
        <v>261</v>
      </c>
      <c r="B217">
        <v>74735853</v>
      </c>
      <c r="C217">
        <v>74735841</v>
      </c>
      <c r="D217">
        <v>49525488</v>
      </c>
      <c r="E217">
        <v>1</v>
      </c>
      <c r="F217">
        <v>1</v>
      </c>
      <c r="G217">
        <v>1</v>
      </c>
      <c r="H217">
        <v>3</v>
      </c>
      <c r="I217" t="s">
        <v>280</v>
      </c>
      <c r="J217" t="s">
        <v>281</v>
      </c>
      <c r="K217" t="s">
        <v>282</v>
      </c>
      <c r="L217">
        <v>1346</v>
      </c>
      <c r="N217">
        <v>1009</v>
      </c>
      <c r="O217" t="s">
        <v>283</v>
      </c>
      <c r="P217" t="s">
        <v>283</v>
      </c>
      <c r="Q217">
        <v>1</v>
      </c>
      <c r="X217">
        <v>0.2</v>
      </c>
      <c r="Y217">
        <v>9.0399999999999991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6</v>
      </c>
      <c r="AG217">
        <v>0.2</v>
      </c>
      <c r="AH217">
        <v>2</v>
      </c>
      <c r="AI217">
        <v>74735846</v>
      </c>
      <c r="AJ217">
        <v>205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ROW(Source!A261)</f>
        <v>261</v>
      </c>
      <c r="B218">
        <v>74735854</v>
      </c>
      <c r="C218">
        <v>74735841</v>
      </c>
      <c r="D218">
        <v>49526492</v>
      </c>
      <c r="E218">
        <v>1</v>
      </c>
      <c r="F218">
        <v>1</v>
      </c>
      <c r="G218">
        <v>1</v>
      </c>
      <c r="H218">
        <v>3</v>
      </c>
      <c r="I218" t="s">
        <v>284</v>
      </c>
      <c r="J218" t="s">
        <v>285</v>
      </c>
      <c r="K218" t="s">
        <v>286</v>
      </c>
      <c r="L218">
        <v>1346</v>
      </c>
      <c r="N218">
        <v>1009</v>
      </c>
      <c r="O218" t="s">
        <v>283</v>
      </c>
      <c r="P218" t="s">
        <v>283</v>
      </c>
      <c r="Q218">
        <v>1</v>
      </c>
      <c r="X218">
        <v>0.56000000000000005</v>
      </c>
      <c r="Y218">
        <v>23.09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6</v>
      </c>
      <c r="AG218">
        <v>0.56000000000000005</v>
      </c>
      <c r="AH218">
        <v>2</v>
      </c>
      <c r="AI218">
        <v>74735847</v>
      </c>
      <c r="AJ218">
        <v>206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ROW(Source!A261)</f>
        <v>261</v>
      </c>
      <c r="B219">
        <v>74735855</v>
      </c>
      <c r="C219">
        <v>74735841</v>
      </c>
      <c r="D219">
        <v>49514680</v>
      </c>
      <c r="E219">
        <v>70</v>
      </c>
      <c r="F219">
        <v>1</v>
      </c>
      <c r="G219">
        <v>1</v>
      </c>
      <c r="H219">
        <v>3</v>
      </c>
      <c r="I219" t="s">
        <v>324</v>
      </c>
      <c r="J219" t="s">
        <v>6</v>
      </c>
      <c r="K219" t="s">
        <v>325</v>
      </c>
      <c r="L219">
        <v>1371</v>
      </c>
      <c r="N219">
        <v>1013</v>
      </c>
      <c r="O219" t="s">
        <v>23</v>
      </c>
      <c r="P219" t="s">
        <v>23</v>
      </c>
      <c r="Q219">
        <v>1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 t="s">
        <v>6</v>
      </c>
      <c r="AG219">
        <v>1</v>
      </c>
      <c r="AH219">
        <v>3</v>
      </c>
      <c r="AI219">
        <v>-1</v>
      </c>
      <c r="AJ219" t="s">
        <v>6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26349</v>
      </c>
      <c r="M1">
        <v>59015436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5.12.2.3 Система естественной вентиляции (Лип. 12) Р</v>
      </c>
      <c r="G12" t="str">
        <f>Source!G12</f>
        <v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1.Лок.смета.и.Акт</vt:lpstr>
      <vt:lpstr>SourceOb.1</vt:lpstr>
      <vt:lpstr>Source</vt:lpstr>
      <vt:lpstr>SourceObSm</vt:lpstr>
      <vt:lpstr>SmtRes</vt:lpstr>
      <vt:lpstr>EtalonRes</vt:lpstr>
      <vt:lpstr>SrcKA</vt:lpstr>
      <vt:lpstr>'1.Лок.смета.и.Акт'!Заголовки_для_печати</vt:lpstr>
      <vt:lpstr>'1.Лок.смета.и.Акт'!Область_печати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Есаулов Денис Евгеньевич</cp:lastModifiedBy>
  <dcterms:created xsi:type="dcterms:W3CDTF">2025-02-06T13:48:50Z</dcterms:created>
  <dcterms:modified xsi:type="dcterms:W3CDTF">2025-05-30T10:53:31Z</dcterms:modified>
</cp:coreProperties>
</file>